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da84f7285cb0ff3/Sdílení-hlavní složka/! BURZA - sdileni-cely-tym-bez-MM/Slozene-uroceni-tabulka/"/>
    </mc:Choice>
  </mc:AlternateContent>
  <xr:revisionPtr revIDLastSave="34" documentId="8_{A74DDD34-4939-4469-B109-4BD926694F19}" xr6:coauthVersionLast="47" xr6:coauthVersionMax="47" xr10:uidLastSave="{991E0535-D164-42A4-BCA4-5536F370A906}"/>
  <workbookProtection workbookAlgorithmName="SHA-512" workbookHashValue="6X56Dh8Yq1se2yyg9zls+CHEs/U+gjH/5k8NZ4RFnYbFDVQRwLlLVEB1ny2QkMTcmadtIVmxh+bqDyPARVYz/g==" workbookSaltValue="QGJBDC5BQ8BdxT7C08LmZw==" workbookSpinCount="100000" lockStructure="1"/>
  <bookViews>
    <workbookView xWindow="57480" yWindow="-120" windowWidth="29040" windowHeight="15720" tabRatio="800" xr2:uid="{FECEEA8A-2EF2-4E50-991A-458601CE31D7}"/>
  </bookViews>
  <sheets>
    <sheet name="Zadání" sheetId="1" r:id="rId1"/>
    <sheet name="Graf_6 měsíců" sheetId="4" r:id="rId2"/>
    <sheet name="Graf_12 měsíců" sheetId="3" r:id="rId3"/>
    <sheet name="Graf_24 měsíců" sheetId="5" r:id="rId4"/>
    <sheet name="Graf_36 měsíců" sheetId="9" r:id="rId5"/>
    <sheet name="Graf_48 měsíců" sheetId="10" r:id="rId6"/>
    <sheet name="Graf_60 měsíců" sheetId="6" r:id="rId7"/>
    <sheet name="V-měs" sheetId="8" state="hidden" r:id="rId8"/>
    <sheet name="V-den" sheetId="12" state="hidden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C7" i="8"/>
  <c r="C8" i="8" s="1"/>
  <c r="C9" i="8" s="1"/>
  <c r="C10" i="8" s="1"/>
  <c r="C11" i="8" s="1"/>
  <c r="C12" i="8" s="1"/>
  <c r="C13" i="8" s="1"/>
  <c r="C14" i="8" s="1"/>
  <c r="C15" i="8" s="1"/>
  <c r="C16" i="8" s="1"/>
  <c r="C17" i="8" s="1"/>
  <c r="C18" i="8" s="1"/>
  <c r="C19" i="8" s="1"/>
  <c r="C20" i="8" s="1"/>
  <c r="C21" i="8" s="1"/>
  <c r="C22" i="8" s="1"/>
  <c r="C23" i="8" s="1"/>
  <c r="C24" i="8" s="1"/>
  <c r="C25" i="8" s="1"/>
  <c r="C26" i="8" s="1"/>
  <c r="C27" i="8" s="1"/>
  <c r="C28" i="8" s="1"/>
  <c r="C29" i="8" s="1"/>
  <c r="C30" i="8" s="1"/>
  <c r="C31" i="8" s="1"/>
  <c r="C32" i="8" s="1"/>
  <c r="C33" i="8" s="1"/>
  <c r="C34" i="8" s="1"/>
  <c r="C35" i="8" s="1"/>
  <c r="C36" i="8" s="1"/>
  <c r="C37" i="8" s="1"/>
  <c r="C38" i="8" s="1"/>
  <c r="C39" i="8" s="1"/>
  <c r="C40" i="8" s="1"/>
  <c r="C41" i="8" s="1"/>
  <c r="C42" i="8" s="1"/>
  <c r="C43" i="8" s="1"/>
  <c r="C44" i="8" s="1"/>
  <c r="C45" i="8" s="1"/>
  <c r="C46" i="8" s="1"/>
  <c r="C47" i="8" s="1"/>
  <c r="C48" i="8" s="1"/>
  <c r="C49" i="8" s="1"/>
  <c r="C50" i="8" s="1"/>
  <c r="C51" i="8" s="1"/>
  <c r="C52" i="8" s="1"/>
  <c r="C53" i="8" s="1"/>
  <c r="C54" i="8" s="1"/>
  <c r="C55" i="8" s="1"/>
  <c r="C56" i="8" s="1"/>
  <c r="C57" i="8" s="1"/>
  <c r="C58" i="8" s="1"/>
  <c r="C59" i="8" s="1"/>
  <c r="C60" i="8" s="1"/>
  <c r="C61" i="8" s="1"/>
  <c r="C62" i="8" s="1"/>
  <c r="C63" i="8" s="1"/>
  <c r="C64" i="8" s="1"/>
  <c r="C6" i="8"/>
  <c r="D5" i="12" l="1"/>
  <c r="C5" i="12"/>
  <c r="C8" i="1"/>
  <c r="C9" i="1"/>
  <c r="D5" i="8"/>
  <c r="D6" i="8" s="1"/>
  <c r="D7" i="8" s="1"/>
  <c r="D8" i="8" s="1"/>
  <c r="D9" i="8" s="1"/>
  <c r="D10" i="8" s="1"/>
  <c r="D11" i="8" s="1"/>
  <c r="D12" i="8" s="1"/>
  <c r="D13" i="8" s="1"/>
  <c r="D14" i="8" s="1"/>
  <c r="D15" i="8" s="1"/>
  <c r="D16" i="8" s="1"/>
  <c r="D17" i="8" s="1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D29" i="8" s="1"/>
  <c r="D30" i="8" s="1"/>
  <c r="D31" i="8" s="1"/>
  <c r="D32" i="8" s="1"/>
  <c r="D33" i="8" s="1"/>
  <c r="D34" i="8" s="1"/>
  <c r="D35" i="8" s="1"/>
  <c r="D36" i="8" s="1"/>
  <c r="D37" i="8" s="1"/>
  <c r="D38" i="8" s="1"/>
  <c r="D39" i="8" s="1"/>
  <c r="D40" i="8" s="1"/>
  <c r="D41" i="8" s="1"/>
  <c r="D42" i="8" s="1"/>
  <c r="D43" i="8" s="1"/>
  <c r="D44" i="8" s="1"/>
  <c r="D45" i="8" s="1"/>
  <c r="D46" i="8" s="1"/>
  <c r="D47" i="8" s="1"/>
  <c r="D48" i="8" s="1"/>
  <c r="D49" i="8" s="1"/>
  <c r="D50" i="8" s="1"/>
  <c r="D51" i="8" s="1"/>
  <c r="D52" i="8" s="1"/>
  <c r="D53" i="8" s="1"/>
  <c r="D54" i="8" s="1"/>
  <c r="D55" i="8" s="1"/>
  <c r="D56" i="8" s="1"/>
  <c r="D57" i="8" s="1"/>
  <c r="D58" i="8" s="1"/>
  <c r="D59" i="8" s="1"/>
  <c r="D60" i="8" s="1"/>
  <c r="D61" i="8" s="1"/>
  <c r="D62" i="8" s="1"/>
  <c r="D63" i="8" s="1"/>
  <c r="D64" i="8" s="1"/>
  <c r="C5" i="8"/>
  <c r="E5" i="8" s="1"/>
  <c r="F5" i="8" s="1"/>
  <c r="G5" i="8" l="1"/>
  <c r="H5" i="8"/>
  <c r="E5" i="12"/>
  <c r="F5" i="12" s="1"/>
  <c r="H5" i="12" l="1"/>
  <c r="I5" i="12" s="1"/>
  <c r="G5" i="12"/>
  <c r="I5" i="8"/>
  <c r="J5" i="8" s="1"/>
  <c r="M5" i="8" s="1"/>
  <c r="N5" i="8" s="1"/>
  <c r="K5" i="8" l="1"/>
  <c r="I6" i="8" s="1"/>
  <c r="J6" i="8" s="1"/>
  <c r="K5" i="12"/>
  <c r="L5" i="12" s="1"/>
  <c r="J5" i="12"/>
  <c r="M5" i="12" s="1"/>
  <c r="N5" i="12" s="1"/>
  <c r="E6" i="8" l="1"/>
  <c r="F6" i="8" s="1"/>
  <c r="H6" i="8" s="1"/>
  <c r="K6" i="8" s="1"/>
  <c r="L6" i="8" s="1"/>
  <c r="L5" i="8"/>
  <c r="E6" i="12"/>
  <c r="F6" i="12" s="1"/>
  <c r="I7" i="8" l="1"/>
  <c r="J7" i="8" s="1"/>
  <c r="G6" i="8"/>
  <c r="E7" i="8"/>
  <c r="H6" i="12"/>
  <c r="I6" i="12" s="1"/>
  <c r="J6" i="12" s="1"/>
  <c r="G6" i="12"/>
  <c r="M6" i="8"/>
  <c r="N6" i="8" s="1"/>
  <c r="F7" i="8"/>
  <c r="M6" i="12" l="1"/>
  <c r="N6" i="12" s="1"/>
  <c r="K6" i="12"/>
  <c r="E7" i="12" s="1"/>
  <c r="G7" i="8"/>
  <c r="M7" i="8" s="1"/>
  <c r="N7" i="8" s="1"/>
  <c r="H7" i="8"/>
  <c r="K7" i="8" s="1"/>
  <c r="L7" i="8" s="1"/>
  <c r="L6" i="12" l="1"/>
  <c r="F7" i="12"/>
  <c r="H7" i="12" s="1"/>
  <c r="I8" i="8"/>
  <c r="J8" i="8" s="1"/>
  <c r="E8" i="8"/>
  <c r="F8" i="8" s="1"/>
  <c r="I7" i="12" l="1"/>
  <c r="J7" i="12" s="1"/>
  <c r="G7" i="12"/>
  <c r="G8" i="8"/>
  <c r="M8" i="8" s="1"/>
  <c r="N8" i="8" s="1"/>
  <c r="H8" i="8"/>
  <c r="K8" i="8" s="1"/>
  <c r="L8" i="8" s="1"/>
  <c r="M7" i="12" l="1"/>
  <c r="N7" i="12" s="1"/>
  <c r="K7" i="12"/>
  <c r="E8" i="12" s="1"/>
  <c r="F8" i="12" s="1"/>
  <c r="I9" i="8"/>
  <c r="J9" i="8" s="1"/>
  <c r="E9" i="8"/>
  <c r="F9" i="8" s="1"/>
  <c r="L7" i="12" l="1"/>
  <c r="G8" i="12"/>
  <c r="H8" i="12"/>
  <c r="G9" i="8"/>
  <c r="M9" i="8" s="1"/>
  <c r="N9" i="8" s="1"/>
  <c r="H9" i="8"/>
  <c r="K9" i="8" s="1"/>
  <c r="E10" i="8" l="1"/>
  <c r="F10" i="8" s="1"/>
  <c r="L9" i="8"/>
  <c r="I8" i="12"/>
  <c r="J8" i="12" s="1"/>
  <c r="M8" i="12" s="1"/>
  <c r="N8" i="12" s="1"/>
  <c r="I10" i="8"/>
  <c r="J10" i="8" s="1"/>
  <c r="K8" i="12" l="1"/>
  <c r="G10" i="8"/>
  <c r="M10" i="8" s="1"/>
  <c r="N10" i="8" s="1"/>
  <c r="H10" i="8"/>
  <c r="K10" i="8" s="1"/>
  <c r="I11" i="8" l="1"/>
  <c r="J11" i="8" s="1"/>
  <c r="L10" i="8"/>
  <c r="E9" i="12"/>
  <c r="F9" i="12" s="1"/>
  <c r="L8" i="12"/>
  <c r="E11" i="8"/>
  <c r="F11" i="8" s="1"/>
  <c r="H9" i="12" l="1"/>
  <c r="G9" i="12"/>
  <c r="G11" i="8"/>
  <c r="M11" i="8" s="1"/>
  <c r="N11" i="8" s="1"/>
  <c r="H11" i="8"/>
  <c r="K11" i="8" s="1"/>
  <c r="L11" i="8" s="1"/>
  <c r="I9" i="12" l="1"/>
  <c r="J9" i="12" s="1"/>
  <c r="M9" i="12" s="1"/>
  <c r="N9" i="12" s="1"/>
  <c r="I12" i="8"/>
  <c r="J12" i="8" s="1"/>
  <c r="E12" i="8"/>
  <c r="F12" i="8" s="1"/>
  <c r="K9" i="12" l="1"/>
  <c r="L9" i="12" s="1"/>
  <c r="G12" i="8"/>
  <c r="M12" i="8" s="1"/>
  <c r="N12" i="8" s="1"/>
  <c r="H12" i="8"/>
  <c r="K12" i="8" s="1"/>
  <c r="E13" i="8" l="1"/>
  <c r="F13" i="8" s="1"/>
  <c r="L12" i="8"/>
  <c r="E10" i="12"/>
  <c r="F10" i="12" s="1"/>
  <c r="I13" i="8"/>
  <c r="J13" i="8" s="1"/>
  <c r="H10" i="12" l="1"/>
  <c r="I10" i="12" s="1"/>
  <c r="J10" i="12" s="1"/>
  <c r="G13" i="8"/>
  <c r="M13" i="8" s="1"/>
  <c r="N13" i="8" s="1"/>
  <c r="H13" i="8"/>
  <c r="K13" i="8" s="1"/>
  <c r="L13" i="8" s="1"/>
  <c r="G10" i="12" l="1"/>
  <c r="M10" i="12" s="1"/>
  <c r="N10" i="12" s="1"/>
  <c r="K10" i="12"/>
  <c r="E14" i="8"/>
  <c r="F14" i="8" s="1"/>
  <c r="I14" i="8"/>
  <c r="J14" i="8" s="1"/>
  <c r="E11" i="12" l="1"/>
  <c r="F11" i="12" s="1"/>
  <c r="L10" i="12"/>
  <c r="G14" i="8"/>
  <c r="M14" i="8" s="1"/>
  <c r="N14" i="8" s="1"/>
  <c r="H14" i="8"/>
  <c r="K14" i="8" s="1"/>
  <c r="L14" i="8" s="1"/>
  <c r="G11" i="12" l="1"/>
  <c r="H11" i="12"/>
  <c r="I15" i="8"/>
  <c r="J15" i="8" s="1"/>
  <c r="E15" i="8"/>
  <c r="F15" i="8" s="1"/>
  <c r="G15" i="8" s="1"/>
  <c r="M15" i="8" s="1"/>
  <c r="N15" i="8" s="1"/>
  <c r="I11" i="12" l="1"/>
  <c r="J11" i="12" s="1"/>
  <c r="M11" i="12" s="1"/>
  <c r="N11" i="12" s="1"/>
  <c r="H15" i="8"/>
  <c r="K15" i="8" s="1"/>
  <c r="E16" i="8" l="1"/>
  <c r="F16" i="8" s="1"/>
  <c r="G16" i="8" s="1"/>
  <c r="L15" i="8"/>
  <c r="K11" i="12"/>
  <c r="I16" i="8"/>
  <c r="J16" i="8" s="1"/>
  <c r="E12" i="12" l="1"/>
  <c r="F12" i="12" s="1"/>
  <c r="L11" i="12"/>
  <c r="H16" i="8"/>
  <c r="H12" i="12" l="1"/>
  <c r="G12" i="12"/>
  <c r="K16" i="8"/>
  <c r="I17" i="8" s="1"/>
  <c r="J17" i="8" s="1"/>
  <c r="M16" i="8"/>
  <c r="N16" i="8" s="1"/>
  <c r="E17" i="8" l="1"/>
  <c r="F17" i="8" s="1"/>
  <c r="G17" i="8" s="1"/>
  <c r="M17" i="8" s="1"/>
  <c r="N17" i="8" s="1"/>
  <c r="L16" i="8"/>
  <c r="I12" i="12"/>
  <c r="J12" i="12" s="1"/>
  <c r="M12" i="12" s="1"/>
  <c r="N12" i="12" s="1"/>
  <c r="H17" i="8" l="1"/>
  <c r="K17" i="8" s="1"/>
  <c r="I18" i="8" s="1"/>
  <c r="J18" i="8" s="1"/>
  <c r="K12" i="12"/>
  <c r="E18" i="8" l="1"/>
  <c r="F18" i="8" s="1"/>
  <c r="H18" i="8" s="1"/>
  <c r="K18" i="8" s="1"/>
  <c r="L17" i="8"/>
  <c r="L12" i="12"/>
  <c r="E13" i="12"/>
  <c r="F13" i="12" s="1"/>
  <c r="G18" i="8" l="1"/>
  <c r="M18" i="8" s="1"/>
  <c r="N18" i="8" s="1"/>
  <c r="E19" i="8"/>
  <c r="F19" i="8" s="1"/>
  <c r="L18" i="8"/>
  <c r="H13" i="12"/>
  <c r="G13" i="12"/>
  <c r="I19" i="8"/>
  <c r="J19" i="8" s="1"/>
  <c r="I13" i="12" l="1"/>
  <c r="J13" i="12" s="1"/>
  <c r="M13" i="12" s="1"/>
  <c r="N13" i="12" s="1"/>
  <c r="G19" i="8"/>
  <c r="M19" i="8" s="1"/>
  <c r="N19" i="8" s="1"/>
  <c r="H19" i="8"/>
  <c r="K19" i="8" s="1"/>
  <c r="L19" i="8" s="1"/>
  <c r="K13" i="12" l="1"/>
  <c r="I20" i="8"/>
  <c r="J20" i="8" s="1"/>
  <c r="E20" i="8"/>
  <c r="F20" i="8" s="1"/>
  <c r="L13" i="12" l="1"/>
  <c r="E14" i="12"/>
  <c r="F14" i="12" s="1"/>
  <c r="G20" i="8"/>
  <c r="M20" i="8" s="1"/>
  <c r="N20" i="8" s="1"/>
  <c r="H20" i="8"/>
  <c r="K20" i="8" s="1"/>
  <c r="L20" i="8" s="1"/>
  <c r="H14" i="12" l="1"/>
  <c r="I14" i="12" s="1"/>
  <c r="G14" i="12"/>
  <c r="E21" i="8"/>
  <c r="F21" i="8" s="1"/>
  <c r="I21" i="8"/>
  <c r="J21" i="8" s="1"/>
  <c r="J14" i="12" l="1"/>
  <c r="M14" i="12" s="1"/>
  <c r="N14" i="12" s="1"/>
  <c r="G21" i="8"/>
  <c r="M21" i="8" s="1"/>
  <c r="N21" i="8" s="1"/>
  <c r="H21" i="8"/>
  <c r="K21" i="8" s="1"/>
  <c r="L21" i="8" s="1"/>
  <c r="K14" i="12" l="1"/>
  <c r="E22" i="8"/>
  <c r="F22" i="8" s="1"/>
  <c r="I22" i="8"/>
  <c r="J22" i="8" s="1"/>
  <c r="L14" i="12" l="1"/>
  <c r="E15" i="12"/>
  <c r="F15" i="12" s="1"/>
  <c r="G22" i="8"/>
  <c r="M22" i="8" s="1"/>
  <c r="N22" i="8" s="1"/>
  <c r="H22" i="8"/>
  <c r="K22" i="8" s="1"/>
  <c r="E23" i="8" l="1"/>
  <c r="F23" i="8" s="1"/>
  <c r="L22" i="8"/>
  <c r="G15" i="12"/>
  <c r="H15" i="12"/>
  <c r="I23" i="8"/>
  <c r="J23" i="8" s="1"/>
  <c r="I15" i="12" l="1"/>
  <c r="J15" i="12" s="1"/>
  <c r="M15" i="12" s="1"/>
  <c r="N15" i="12" s="1"/>
  <c r="G23" i="8"/>
  <c r="M23" i="8" s="1"/>
  <c r="N23" i="8" s="1"/>
  <c r="H23" i="8"/>
  <c r="K23" i="8" s="1"/>
  <c r="E24" i="8" l="1"/>
  <c r="L23" i="8"/>
  <c r="K15" i="12"/>
  <c r="F24" i="8"/>
  <c r="I24" i="8"/>
  <c r="J24" i="8" s="1"/>
  <c r="E16" i="12" l="1"/>
  <c r="F16" i="12" s="1"/>
  <c r="L15" i="12"/>
  <c r="G24" i="8"/>
  <c r="M24" i="8" s="1"/>
  <c r="N24" i="8" s="1"/>
  <c r="H24" i="8"/>
  <c r="K24" i="8" s="1"/>
  <c r="L24" i="8" s="1"/>
  <c r="G16" i="12" l="1"/>
  <c r="H16" i="12"/>
  <c r="I25" i="8"/>
  <c r="J25" i="8" s="1"/>
  <c r="E25" i="8"/>
  <c r="F25" i="8" s="1"/>
  <c r="G25" i="8" s="1"/>
  <c r="M25" i="8" l="1"/>
  <c r="N25" i="8" s="1"/>
  <c r="I16" i="12"/>
  <c r="J16" i="12" s="1"/>
  <c r="M16" i="12" s="1"/>
  <c r="N16" i="12" s="1"/>
  <c r="H25" i="8"/>
  <c r="K25" i="8" s="1"/>
  <c r="E26" i="8" l="1"/>
  <c r="F26" i="8" s="1"/>
  <c r="L25" i="8"/>
  <c r="K16" i="12"/>
  <c r="I26" i="8"/>
  <c r="J26" i="8" s="1"/>
  <c r="L16" i="12" l="1"/>
  <c r="E17" i="12"/>
  <c r="F17" i="12" s="1"/>
  <c r="G26" i="8"/>
  <c r="M26" i="8" s="1"/>
  <c r="N26" i="8" s="1"/>
  <c r="H26" i="8"/>
  <c r="K26" i="8" s="1"/>
  <c r="L26" i="8" s="1"/>
  <c r="H17" i="12" l="1"/>
  <c r="G17" i="12"/>
  <c r="E27" i="8"/>
  <c r="F27" i="8" s="1"/>
  <c r="I27" i="8"/>
  <c r="J27" i="8" s="1"/>
  <c r="I17" i="12" l="1"/>
  <c r="J17" i="12" s="1"/>
  <c r="M17" i="12" s="1"/>
  <c r="N17" i="12" s="1"/>
  <c r="H27" i="8"/>
  <c r="K27" i="8" s="1"/>
  <c r="G27" i="8"/>
  <c r="M27" i="8" s="1"/>
  <c r="N27" i="8" s="1"/>
  <c r="I28" i="8" l="1"/>
  <c r="J28" i="8" s="1"/>
  <c r="L27" i="8"/>
  <c r="K17" i="12"/>
  <c r="E28" i="8"/>
  <c r="F28" i="8" s="1"/>
  <c r="G28" i="8" s="1"/>
  <c r="F6" i="1" s="1"/>
  <c r="M28" i="8" l="1"/>
  <c r="L17" i="12"/>
  <c r="E18" i="12"/>
  <c r="F18" i="12" s="1"/>
  <c r="H28" i="8"/>
  <c r="K28" i="8" s="1"/>
  <c r="L28" i="8" s="1"/>
  <c r="N28" i="8" l="1"/>
  <c r="F10" i="1" s="1"/>
  <c r="H18" i="12"/>
  <c r="G18" i="12"/>
  <c r="E29" i="8"/>
  <c r="F29" i="8" s="1"/>
  <c r="I29" i="8"/>
  <c r="J29" i="8" s="1"/>
  <c r="I18" i="12" l="1"/>
  <c r="J18" i="12" s="1"/>
  <c r="M18" i="12" s="1"/>
  <c r="N18" i="12" s="1"/>
  <c r="H29" i="8"/>
  <c r="K29" i="8" s="1"/>
  <c r="I30" i="8" s="1"/>
  <c r="J30" i="8" s="1"/>
  <c r="G29" i="8"/>
  <c r="M29" i="8" s="1"/>
  <c r="N29" i="8" s="1"/>
  <c r="E30" i="8" l="1"/>
  <c r="F30" i="8" s="1"/>
  <c r="G30" i="8" s="1"/>
  <c r="M30" i="8" s="1"/>
  <c r="N30" i="8" s="1"/>
  <c r="L29" i="8"/>
  <c r="K18" i="12"/>
  <c r="H30" i="8" l="1"/>
  <c r="K30" i="8" s="1"/>
  <c r="L30" i="8" s="1"/>
  <c r="L18" i="12"/>
  <c r="E19" i="12"/>
  <c r="F19" i="12" s="1"/>
  <c r="I31" i="8" l="1"/>
  <c r="J31" i="8" s="1"/>
  <c r="E31" i="8"/>
  <c r="F31" i="8" s="1"/>
  <c r="H31" i="8" s="1"/>
  <c r="K31" i="8" s="1"/>
  <c r="L31" i="8" s="1"/>
  <c r="H19" i="12"/>
  <c r="G19" i="12"/>
  <c r="G31" i="8" l="1"/>
  <c r="M31" i="8" s="1"/>
  <c r="N31" i="8" s="1"/>
  <c r="I19" i="12"/>
  <c r="J19" i="12" s="1"/>
  <c r="M19" i="12" s="1"/>
  <c r="N19" i="12" s="1"/>
  <c r="I32" i="8"/>
  <c r="J32" i="8" s="1"/>
  <c r="E32" i="8"/>
  <c r="F32" i="8" s="1"/>
  <c r="K19" i="12" l="1"/>
  <c r="G32" i="8"/>
  <c r="M32" i="8" s="1"/>
  <c r="N32" i="8" s="1"/>
  <c r="H32" i="8"/>
  <c r="K32" i="8" s="1"/>
  <c r="E33" i="8" l="1"/>
  <c r="L32" i="8"/>
  <c r="L19" i="12"/>
  <c r="E20" i="12"/>
  <c r="F20" i="12" s="1"/>
  <c r="I33" i="8"/>
  <c r="J33" i="8" s="1"/>
  <c r="F33" i="8"/>
  <c r="H20" i="12" l="1"/>
  <c r="G20" i="12"/>
  <c r="G33" i="8"/>
  <c r="M33" i="8" s="1"/>
  <c r="N33" i="8" s="1"/>
  <c r="H33" i="8"/>
  <c r="K33" i="8" s="1"/>
  <c r="E34" i="8" l="1"/>
  <c r="F34" i="8" s="1"/>
  <c r="L33" i="8"/>
  <c r="I20" i="12"/>
  <c r="J20" i="12" s="1"/>
  <c r="M20" i="12" s="1"/>
  <c r="N20" i="12" s="1"/>
  <c r="I34" i="8"/>
  <c r="J34" i="8" s="1"/>
  <c r="K20" i="12" l="1"/>
  <c r="G34" i="8"/>
  <c r="M34" i="8" s="1"/>
  <c r="N34" i="8" s="1"/>
  <c r="H34" i="8"/>
  <c r="K34" i="8" s="1"/>
  <c r="L34" i="8" s="1"/>
  <c r="E21" i="12" l="1"/>
  <c r="F21" i="12" s="1"/>
  <c r="L20" i="12"/>
  <c r="I35" i="8"/>
  <c r="J35" i="8" s="1"/>
  <c r="E35" i="8"/>
  <c r="F35" i="8" s="1"/>
  <c r="H21" i="12" l="1"/>
  <c r="G21" i="12"/>
  <c r="G35" i="8"/>
  <c r="M35" i="8" s="1"/>
  <c r="N35" i="8" s="1"/>
  <c r="H35" i="8"/>
  <c r="K35" i="8" s="1"/>
  <c r="E36" i="8" l="1"/>
  <c r="F36" i="8" s="1"/>
  <c r="L35" i="8"/>
  <c r="I21" i="12"/>
  <c r="J21" i="12" s="1"/>
  <c r="M21" i="12" s="1"/>
  <c r="N21" i="12" s="1"/>
  <c r="I36" i="8"/>
  <c r="J36" i="8" s="1"/>
  <c r="K21" i="12" l="1"/>
  <c r="G36" i="8"/>
  <c r="M36" i="8" s="1"/>
  <c r="N36" i="8" s="1"/>
  <c r="H36" i="8"/>
  <c r="K36" i="8" s="1"/>
  <c r="L36" i="8" s="1"/>
  <c r="E22" i="12" l="1"/>
  <c r="F22" i="12" s="1"/>
  <c r="L21" i="12"/>
  <c r="E37" i="8"/>
  <c r="I37" i="8"/>
  <c r="J37" i="8" s="1"/>
  <c r="H22" i="12" l="1"/>
  <c r="G22" i="12"/>
  <c r="F37" i="8"/>
  <c r="I22" i="12" l="1"/>
  <c r="J22" i="12" s="1"/>
  <c r="M22" i="12" s="1"/>
  <c r="N22" i="12" s="1"/>
  <c r="G37" i="8"/>
  <c r="M37" i="8" s="1"/>
  <c r="N37" i="8" s="1"/>
  <c r="H37" i="8"/>
  <c r="K37" i="8" s="1"/>
  <c r="E38" i="8" l="1"/>
  <c r="F38" i="8" s="1"/>
  <c r="L37" i="8"/>
  <c r="K22" i="12"/>
  <c r="I38" i="8"/>
  <c r="J38" i="8" s="1"/>
  <c r="L22" i="12" l="1"/>
  <c r="E23" i="12"/>
  <c r="F23" i="12" s="1"/>
  <c r="G38" i="8"/>
  <c r="M38" i="8" s="1"/>
  <c r="N38" i="8" s="1"/>
  <c r="H38" i="8"/>
  <c r="K38" i="8" s="1"/>
  <c r="E39" i="8" l="1"/>
  <c r="F39" i="8" s="1"/>
  <c r="L38" i="8"/>
  <c r="G23" i="12"/>
  <c r="H23" i="12"/>
  <c r="I39" i="8"/>
  <c r="J39" i="8" s="1"/>
  <c r="I23" i="12" l="1"/>
  <c r="J23" i="12" s="1"/>
  <c r="M23" i="12" s="1"/>
  <c r="N23" i="12" s="1"/>
  <c r="G39" i="8"/>
  <c r="M39" i="8" s="1"/>
  <c r="N39" i="8" s="1"/>
  <c r="H39" i="8"/>
  <c r="K39" i="8" s="1"/>
  <c r="L39" i="8" s="1"/>
  <c r="K23" i="12" l="1"/>
  <c r="I40" i="8"/>
  <c r="J40" i="8" s="1"/>
  <c r="E40" i="8"/>
  <c r="F40" i="8" s="1"/>
  <c r="E24" i="12" l="1"/>
  <c r="F24" i="12" s="1"/>
  <c r="L23" i="12"/>
  <c r="G40" i="8"/>
  <c r="M40" i="8" s="1"/>
  <c r="N40" i="8" s="1"/>
  <c r="H40" i="8"/>
  <c r="K40" i="8" s="1"/>
  <c r="L40" i="8" s="1"/>
  <c r="H24" i="12" l="1"/>
  <c r="G24" i="12"/>
  <c r="I41" i="8"/>
  <c r="J41" i="8" s="1"/>
  <c r="E41" i="8"/>
  <c r="F41" i="8" s="1"/>
  <c r="I24" i="12" l="1"/>
  <c r="J24" i="12" s="1"/>
  <c r="M24" i="12" s="1"/>
  <c r="N24" i="12" s="1"/>
  <c r="G41" i="8"/>
  <c r="M41" i="8" s="1"/>
  <c r="N41" i="8" s="1"/>
  <c r="H41" i="8"/>
  <c r="K41" i="8" s="1"/>
  <c r="L41" i="8" s="1"/>
  <c r="K24" i="12" l="1"/>
  <c r="E42" i="8"/>
  <c r="F42" i="8" s="1"/>
  <c r="I42" i="8"/>
  <c r="J42" i="8" s="1"/>
  <c r="E25" i="12" l="1"/>
  <c r="F25" i="12" s="1"/>
  <c r="L24" i="12"/>
  <c r="G42" i="8"/>
  <c r="M42" i="8" s="1"/>
  <c r="N42" i="8" s="1"/>
  <c r="H42" i="8"/>
  <c r="K42" i="8" s="1"/>
  <c r="L42" i="8" s="1"/>
  <c r="G25" i="12" l="1"/>
  <c r="H25" i="12"/>
  <c r="E43" i="8"/>
  <c r="I43" i="8"/>
  <c r="J43" i="8" s="1"/>
  <c r="F43" i="8"/>
  <c r="H43" i="8" s="1"/>
  <c r="I25" i="12" l="1"/>
  <c r="J25" i="12" s="1"/>
  <c r="M25" i="12" s="1"/>
  <c r="N25" i="12" s="1"/>
  <c r="G43" i="8"/>
  <c r="M43" i="8" s="1"/>
  <c r="N43" i="8" s="1"/>
  <c r="K43" i="8"/>
  <c r="E44" i="8" l="1"/>
  <c r="L43" i="8"/>
  <c r="K25" i="12"/>
  <c r="I44" i="8"/>
  <c r="J44" i="8" s="1"/>
  <c r="L25" i="12" l="1"/>
  <c r="E26" i="12"/>
  <c r="F26" i="12" s="1"/>
  <c r="F44" i="8"/>
  <c r="H44" i="8" s="1"/>
  <c r="H26" i="12" l="1"/>
  <c r="G26" i="12"/>
  <c r="G44" i="8"/>
  <c r="M44" i="8" s="1"/>
  <c r="N44" i="8" s="1"/>
  <c r="K44" i="8"/>
  <c r="E45" i="8" l="1"/>
  <c r="L44" i="8"/>
  <c r="I26" i="12"/>
  <c r="J26" i="12" s="1"/>
  <c r="M26" i="12" s="1"/>
  <c r="N26" i="12" s="1"/>
  <c r="I45" i="8"/>
  <c r="J45" i="8" s="1"/>
  <c r="K26" i="12" l="1"/>
  <c r="E27" i="12" s="1"/>
  <c r="F27" i="12" s="1"/>
  <c r="F45" i="8"/>
  <c r="H45" i="8" s="1"/>
  <c r="L26" i="12" l="1"/>
  <c r="H27" i="12"/>
  <c r="G27" i="12"/>
  <c r="G45" i="8"/>
  <c r="M45" i="8" s="1"/>
  <c r="N45" i="8" s="1"/>
  <c r="K45" i="8"/>
  <c r="E46" i="8" l="1"/>
  <c r="L45" i="8"/>
  <c r="I27" i="12"/>
  <c r="J27" i="12" s="1"/>
  <c r="M27" i="12" s="1"/>
  <c r="N27" i="12" s="1"/>
  <c r="I46" i="8"/>
  <c r="J46" i="8" s="1"/>
  <c r="K27" i="12" l="1"/>
  <c r="F46" i="8"/>
  <c r="H46" i="8" s="1"/>
  <c r="L27" i="12" l="1"/>
  <c r="E28" i="12"/>
  <c r="F28" i="12" s="1"/>
  <c r="G46" i="8"/>
  <c r="M46" i="8" s="1"/>
  <c r="N46" i="8" s="1"/>
  <c r="K46" i="8"/>
  <c r="E47" i="8" l="1"/>
  <c r="L46" i="8"/>
  <c r="H28" i="12"/>
  <c r="G28" i="12"/>
  <c r="I47" i="8"/>
  <c r="J47" i="8" s="1"/>
  <c r="I28" i="12" l="1"/>
  <c r="J28" i="12" s="1"/>
  <c r="M28" i="12" s="1"/>
  <c r="N28" i="12" s="1"/>
  <c r="F47" i="8"/>
  <c r="H47" i="8" s="1"/>
  <c r="K28" i="12" l="1"/>
  <c r="G47" i="8"/>
  <c r="M47" i="8" s="1"/>
  <c r="N47" i="8" s="1"/>
  <c r="K47" i="8"/>
  <c r="E48" i="8" l="1"/>
  <c r="L47" i="8"/>
  <c r="L28" i="12"/>
  <c r="E29" i="12"/>
  <c r="F29" i="12" s="1"/>
  <c r="I48" i="8"/>
  <c r="J48" i="8" s="1"/>
  <c r="H29" i="12" l="1"/>
  <c r="G29" i="12"/>
  <c r="F48" i="8"/>
  <c r="H48" i="8" s="1"/>
  <c r="I29" i="12" l="1"/>
  <c r="J29" i="12" s="1"/>
  <c r="M29" i="12" s="1"/>
  <c r="N29" i="12" s="1"/>
  <c r="G48" i="8"/>
  <c r="M48" i="8" s="1"/>
  <c r="N48" i="8" s="1"/>
  <c r="K48" i="8"/>
  <c r="E49" i="8" l="1"/>
  <c r="L48" i="8"/>
  <c r="K29" i="12"/>
  <c r="I49" i="8"/>
  <c r="J49" i="8" s="1"/>
  <c r="L29" i="12" l="1"/>
  <c r="E30" i="12"/>
  <c r="F30" i="12" s="1"/>
  <c r="F49" i="8"/>
  <c r="H49" i="8" s="1"/>
  <c r="H30" i="12" l="1"/>
  <c r="G30" i="12"/>
  <c r="G49" i="8"/>
  <c r="M49" i="8" s="1"/>
  <c r="N49" i="8" s="1"/>
  <c r="K49" i="8"/>
  <c r="E50" i="8" l="1"/>
  <c r="L49" i="8"/>
  <c r="I30" i="12"/>
  <c r="J30" i="12" s="1"/>
  <c r="M30" i="12" s="1"/>
  <c r="N30" i="12" s="1"/>
  <c r="I50" i="8"/>
  <c r="J50" i="8" s="1"/>
  <c r="K30" i="12" l="1"/>
  <c r="F50" i="8"/>
  <c r="H50" i="8" s="1"/>
  <c r="L30" i="12" l="1"/>
  <c r="E31" i="12"/>
  <c r="F31" i="12" s="1"/>
  <c r="G50" i="8"/>
  <c r="M50" i="8" s="1"/>
  <c r="N50" i="8" s="1"/>
  <c r="K50" i="8"/>
  <c r="E51" i="8" l="1"/>
  <c r="L50" i="8"/>
  <c r="H31" i="12"/>
  <c r="G31" i="12"/>
  <c r="I51" i="8"/>
  <c r="J51" i="8" s="1"/>
  <c r="I31" i="12" l="1"/>
  <c r="J31" i="12" s="1"/>
  <c r="M31" i="12" s="1"/>
  <c r="N31" i="12" s="1"/>
  <c r="F51" i="8"/>
  <c r="H51" i="8" s="1"/>
  <c r="K31" i="12" l="1"/>
  <c r="G51" i="8"/>
  <c r="M51" i="8" s="1"/>
  <c r="N51" i="8" s="1"/>
  <c r="K51" i="8"/>
  <c r="E52" i="8" l="1"/>
  <c r="L51" i="8"/>
  <c r="L31" i="12"/>
  <c r="E32" i="12"/>
  <c r="F32" i="12" s="1"/>
  <c r="I52" i="8"/>
  <c r="J52" i="8" s="1"/>
  <c r="H32" i="12" l="1"/>
  <c r="G32" i="12"/>
  <c r="F52" i="8"/>
  <c r="H52" i="8" s="1"/>
  <c r="I32" i="12" l="1"/>
  <c r="J32" i="12" s="1"/>
  <c r="M32" i="12" s="1"/>
  <c r="N32" i="12" s="1"/>
  <c r="G52" i="8"/>
  <c r="M52" i="8" s="1"/>
  <c r="N52" i="8" s="1"/>
  <c r="K52" i="8"/>
  <c r="E53" i="8" l="1"/>
  <c r="L52" i="8"/>
  <c r="K32" i="12"/>
  <c r="I53" i="8"/>
  <c r="J53" i="8" s="1"/>
  <c r="L32" i="12" l="1"/>
  <c r="E33" i="12"/>
  <c r="F33" i="12" s="1"/>
  <c r="F53" i="8"/>
  <c r="H53" i="8" s="1"/>
  <c r="H33" i="12" l="1"/>
  <c r="G33" i="12"/>
  <c r="G53" i="8"/>
  <c r="M53" i="8" s="1"/>
  <c r="N53" i="8" s="1"/>
  <c r="K53" i="8"/>
  <c r="E54" i="8" l="1"/>
  <c r="L53" i="8"/>
  <c r="I33" i="12"/>
  <c r="J33" i="12" s="1"/>
  <c r="M33" i="12" s="1"/>
  <c r="N33" i="12" s="1"/>
  <c r="I54" i="8"/>
  <c r="J54" i="8" s="1"/>
  <c r="K33" i="12" l="1"/>
  <c r="F54" i="8"/>
  <c r="H54" i="8" s="1"/>
  <c r="L33" i="12" l="1"/>
  <c r="E34" i="12"/>
  <c r="F34" i="12" s="1"/>
  <c r="G54" i="8"/>
  <c r="M54" i="8" s="1"/>
  <c r="N54" i="8" s="1"/>
  <c r="K54" i="8"/>
  <c r="E55" i="8" l="1"/>
  <c r="L54" i="8"/>
  <c r="H34" i="12"/>
  <c r="G34" i="12"/>
  <c r="I55" i="8"/>
  <c r="J55" i="8" s="1"/>
  <c r="I34" i="12" l="1"/>
  <c r="J34" i="12" s="1"/>
  <c r="M34" i="12" s="1"/>
  <c r="N34" i="12" s="1"/>
  <c r="F55" i="8"/>
  <c r="H55" i="8" s="1"/>
  <c r="K34" i="12" l="1"/>
  <c r="G55" i="8"/>
  <c r="M55" i="8" s="1"/>
  <c r="N55" i="8" s="1"/>
  <c r="K55" i="8"/>
  <c r="E56" i="8" l="1"/>
  <c r="L55" i="8"/>
  <c r="E35" i="12"/>
  <c r="F35" i="12" s="1"/>
  <c r="L34" i="12"/>
  <c r="I56" i="8"/>
  <c r="J56" i="8" s="1"/>
  <c r="H35" i="12" l="1"/>
  <c r="G35" i="12"/>
  <c r="F56" i="8"/>
  <c r="H56" i="8" s="1"/>
  <c r="I35" i="12" l="1"/>
  <c r="J35" i="12" s="1"/>
  <c r="M35" i="12" s="1"/>
  <c r="N35" i="12" s="1"/>
  <c r="G56" i="8"/>
  <c r="M56" i="8" s="1"/>
  <c r="N56" i="8" s="1"/>
  <c r="K56" i="8"/>
  <c r="E57" i="8" l="1"/>
  <c r="L56" i="8"/>
  <c r="K35" i="12"/>
  <c r="I57" i="8"/>
  <c r="J57" i="8" s="1"/>
  <c r="L35" i="12" l="1"/>
  <c r="E36" i="12"/>
  <c r="F36" i="12" s="1"/>
  <c r="F57" i="8"/>
  <c r="H57" i="8" s="1"/>
  <c r="F11" i="1"/>
  <c r="F12" i="1" l="1"/>
  <c r="H36" i="12"/>
  <c r="G36" i="12"/>
  <c r="G57" i="8"/>
  <c r="M57" i="8" s="1"/>
  <c r="N57" i="8" s="1"/>
  <c r="K57" i="8"/>
  <c r="E58" i="8" l="1"/>
  <c r="L57" i="8"/>
  <c r="I36" i="12"/>
  <c r="J36" i="12" s="1"/>
  <c r="M36" i="12" s="1"/>
  <c r="N36" i="12" s="1"/>
  <c r="I58" i="8"/>
  <c r="J58" i="8" s="1"/>
  <c r="K36" i="12" l="1"/>
  <c r="F58" i="8"/>
  <c r="H58" i="8" s="1"/>
  <c r="L36" i="12" l="1"/>
  <c r="E37" i="12"/>
  <c r="F37" i="12" s="1"/>
  <c r="G58" i="8"/>
  <c r="M58" i="8" s="1"/>
  <c r="N58" i="8" s="1"/>
  <c r="K58" i="8"/>
  <c r="E59" i="8" l="1"/>
  <c r="L58" i="8"/>
  <c r="H37" i="12"/>
  <c r="G37" i="12"/>
  <c r="I59" i="8"/>
  <c r="J59" i="8" s="1"/>
  <c r="I37" i="12" l="1"/>
  <c r="J37" i="12" s="1"/>
  <c r="M37" i="12" s="1"/>
  <c r="N37" i="12" s="1"/>
  <c r="F59" i="8"/>
  <c r="H59" i="8" s="1"/>
  <c r="K37" i="12" l="1"/>
  <c r="G59" i="8"/>
  <c r="M59" i="8" s="1"/>
  <c r="N59" i="8" s="1"/>
  <c r="K59" i="8"/>
  <c r="E60" i="8" l="1"/>
  <c r="L59" i="8"/>
  <c r="E38" i="12"/>
  <c r="F38" i="12" s="1"/>
  <c r="L37" i="12"/>
  <c r="I60" i="8"/>
  <c r="J60" i="8" s="1"/>
  <c r="H38" i="12" l="1"/>
  <c r="G38" i="12"/>
  <c r="F60" i="8"/>
  <c r="H60" i="8" s="1"/>
  <c r="I38" i="12" l="1"/>
  <c r="J38" i="12" s="1"/>
  <c r="M38" i="12" s="1"/>
  <c r="N38" i="12" s="1"/>
  <c r="G60" i="8"/>
  <c r="M60" i="8" s="1"/>
  <c r="N60" i="8" s="1"/>
  <c r="K60" i="8"/>
  <c r="E61" i="8" l="1"/>
  <c r="L60" i="8"/>
  <c r="K38" i="12"/>
  <c r="I61" i="8"/>
  <c r="J61" i="8" s="1"/>
  <c r="L38" i="12" l="1"/>
  <c r="E39" i="12"/>
  <c r="F39" i="12" s="1"/>
  <c r="F61" i="8"/>
  <c r="H61" i="8" s="1"/>
  <c r="H39" i="12" l="1"/>
  <c r="G39" i="12"/>
  <c r="G61" i="8"/>
  <c r="M61" i="8" s="1"/>
  <c r="N61" i="8" s="1"/>
  <c r="K61" i="8"/>
  <c r="E62" i="8" l="1"/>
  <c r="L61" i="8"/>
  <c r="I39" i="12"/>
  <c r="J39" i="12" s="1"/>
  <c r="M39" i="12" s="1"/>
  <c r="N39" i="12" s="1"/>
  <c r="I62" i="8"/>
  <c r="J62" i="8" s="1"/>
  <c r="K39" i="12" l="1"/>
  <c r="F62" i="8"/>
  <c r="H62" i="8" s="1"/>
  <c r="L39" i="12" l="1"/>
  <c r="E40" i="12"/>
  <c r="F40" i="12" s="1"/>
  <c r="G62" i="8"/>
  <c r="M62" i="8" s="1"/>
  <c r="N62" i="8" s="1"/>
  <c r="K62" i="8"/>
  <c r="E63" i="8" l="1"/>
  <c r="L62" i="8"/>
  <c r="H40" i="12"/>
  <c r="G40" i="12"/>
  <c r="I63" i="8"/>
  <c r="J63" i="8" s="1"/>
  <c r="I40" i="12" l="1"/>
  <c r="J40" i="12" s="1"/>
  <c r="M40" i="12" s="1"/>
  <c r="N40" i="12" s="1"/>
  <c r="F63" i="8"/>
  <c r="H63" i="8" s="1"/>
  <c r="K40" i="12" l="1"/>
  <c r="G63" i="8"/>
  <c r="M63" i="8" s="1"/>
  <c r="N63" i="8" s="1"/>
  <c r="K63" i="8"/>
  <c r="E64" i="8" l="1"/>
  <c r="L63" i="8"/>
  <c r="L40" i="12"/>
  <c r="E41" i="12"/>
  <c r="F41" i="12" s="1"/>
  <c r="I64" i="8"/>
  <c r="J64" i="8" s="1"/>
  <c r="F8" i="1" s="1"/>
  <c r="F7" i="1" s="1"/>
  <c r="H41" i="12" l="1"/>
  <c r="G41" i="12"/>
  <c r="F64" i="8"/>
  <c r="H64" i="8" s="1"/>
  <c r="I41" i="12" l="1"/>
  <c r="J41" i="12" s="1"/>
  <c r="M41" i="12" s="1"/>
  <c r="N41" i="12" s="1"/>
  <c r="G64" i="8"/>
  <c r="M64" i="8" s="1"/>
  <c r="N64" i="8" s="1"/>
  <c r="K64" i="8"/>
  <c r="L64" i="8" s="1"/>
  <c r="K41" i="12" l="1"/>
  <c r="L41" i="12" l="1"/>
  <c r="E42" i="12"/>
  <c r="F42" i="12" s="1"/>
  <c r="H42" i="12" l="1"/>
  <c r="G42" i="12"/>
  <c r="I42" i="12" l="1"/>
  <c r="J42" i="12" s="1"/>
  <c r="M42" i="12" s="1"/>
  <c r="N42" i="12" s="1"/>
  <c r="K42" i="12" l="1"/>
  <c r="E43" i="12" l="1"/>
  <c r="F43" i="12" s="1"/>
  <c r="L42" i="12"/>
  <c r="H43" i="12" l="1"/>
  <c r="G43" i="12"/>
  <c r="I43" i="12" l="1"/>
  <c r="J43" i="12" s="1"/>
  <c r="M43" i="12" s="1"/>
  <c r="N43" i="12" s="1"/>
  <c r="K43" i="12" l="1"/>
  <c r="E44" i="12" l="1"/>
  <c r="F44" i="12" s="1"/>
  <c r="L43" i="12"/>
  <c r="H44" i="12" l="1"/>
  <c r="G44" i="12"/>
  <c r="I44" i="12" l="1"/>
  <c r="J44" i="12" s="1"/>
  <c r="M44" i="12" s="1"/>
  <c r="N44" i="12" s="1"/>
  <c r="K44" i="12" l="1"/>
  <c r="L44" i="12" l="1"/>
  <c r="E45" i="12"/>
  <c r="F45" i="12" s="1"/>
  <c r="G45" i="12" l="1"/>
  <c r="H45" i="12"/>
  <c r="I45" i="12" l="1"/>
  <c r="J45" i="12" s="1"/>
  <c r="M45" i="12" s="1"/>
  <c r="N45" i="12" s="1"/>
  <c r="K45" i="12" l="1"/>
  <c r="E46" i="12" l="1"/>
  <c r="F46" i="12" s="1"/>
  <c r="L45" i="12"/>
  <c r="G46" i="12" l="1"/>
  <c r="H46" i="12"/>
  <c r="I46" i="12" l="1"/>
  <c r="J46" i="12" s="1"/>
  <c r="M46" i="12" s="1"/>
  <c r="N46" i="12" s="1"/>
  <c r="K46" i="12" l="1"/>
  <c r="L46" i="12" l="1"/>
  <c r="E47" i="12"/>
  <c r="F47" i="12" s="1"/>
  <c r="H47" i="12" l="1"/>
  <c r="G47" i="12"/>
  <c r="I47" i="12" l="1"/>
  <c r="J47" i="12" s="1"/>
  <c r="M47" i="12" s="1"/>
  <c r="N47" i="12" s="1"/>
  <c r="K47" i="12" l="1"/>
  <c r="E48" i="12" l="1"/>
  <c r="F48" i="12" s="1"/>
  <c r="L47" i="12"/>
  <c r="H48" i="12" l="1"/>
  <c r="G48" i="12"/>
  <c r="I48" i="12" l="1"/>
  <c r="J48" i="12" s="1"/>
  <c r="M48" i="12" s="1"/>
  <c r="N48" i="12" s="1"/>
  <c r="K48" i="12" l="1"/>
  <c r="L48" i="12" l="1"/>
  <c r="E49" i="12"/>
  <c r="F49" i="12" s="1"/>
  <c r="H49" i="12" l="1"/>
  <c r="G49" i="12"/>
  <c r="I49" i="12" l="1"/>
  <c r="J49" i="12" s="1"/>
  <c r="M49" i="12" s="1"/>
  <c r="N49" i="12" s="1"/>
  <c r="K49" i="12" l="1"/>
  <c r="L49" i="12" l="1"/>
  <c r="E50" i="12"/>
  <c r="F50" i="12" s="1"/>
  <c r="G50" i="12" l="1"/>
  <c r="H50" i="12"/>
  <c r="I50" i="12" l="1"/>
  <c r="J50" i="12" s="1"/>
  <c r="M50" i="12" s="1"/>
  <c r="N50" i="12" s="1"/>
  <c r="K50" i="12" l="1"/>
  <c r="L50" i="12" l="1"/>
  <c r="E51" i="12"/>
  <c r="F51" i="12" s="1"/>
  <c r="G51" i="12" l="1"/>
  <c r="H51" i="12"/>
  <c r="I51" i="12" l="1"/>
  <c r="J51" i="12" s="1"/>
  <c r="M51" i="12" s="1"/>
  <c r="N51" i="12" s="1"/>
  <c r="K51" i="12" l="1"/>
  <c r="E52" i="12" l="1"/>
  <c r="F52" i="12" s="1"/>
  <c r="L51" i="12"/>
  <c r="G52" i="12" l="1"/>
  <c r="H52" i="12"/>
  <c r="I52" i="12" l="1"/>
  <c r="J52" i="12" s="1"/>
  <c r="M52" i="12" s="1"/>
  <c r="N52" i="12" s="1"/>
  <c r="K52" i="12" l="1"/>
  <c r="L52" i="12" l="1"/>
  <c r="E53" i="12"/>
  <c r="F53" i="12" s="1"/>
  <c r="H53" i="12" l="1"/>
  <c r="G53" i="12"/>
  <c r="I53" i="12" l="1"/>
  <c r="J53" i="12" s="1"/>
  <c r="M53" i="12" s="1"/>
  <c r="N53" i="12" s="1"/>
  <c r="K53" i="12" l="1"/>
  <c r="E54" i="12" l="1"/>
  <c r="F54" i="12" s="1"/>
  <c r="L53" i="12"/>
  <c r="G54" i="12" l="1"/>
  <c r="H54" i="12"/>
  <c r="I54" i="12" l="1"/>
  <c r="J54" i="12" s="1"/>
  <c r="M54" i="12" s="1"/>
  <c r="N54" i="12" s="1"/>
  <c r="K54" i="12" l="1"/>
  <c r="E55" i="12" l="1"/>
  <c r="F55" i="12" s="1"/>
  <c r="L54" i="12"/>
  <c r="H55" i="12" l="1"/>
  <c r="G55" i="12"/>
  <c r="I55" i="12" l="1"/>
  <c r="J55" i="12" s="1"/>
  <c r="M55" i="12" s="1"/>
  <c r="N55" i="12" s="1"/>
  <c r="K55" i="12" l="1"/>
  <c r="E56" i="12" l="1"/>
  <c r="F56" i="12" s="1"/>
  <c r="L55" i="12"/>
  <c r="G56" i="12" l="1"/>
  <c r="H56" i="12"/>
  <c r="I56" i="12" l="1"/>
  <c r="J56" i="12" s="1"/>
  <c r="M56" i="12" s="1"/>
  <c r="N56" i="12" s="1"/>
  <c r="K56" i="12" l="1"/>
  <c r="L56" i="12" l="1"/>
  <c r="E57" i="12"/>
  <c r="F57" i="12" s="1"/>
  <c r="H57" i="12" l="1"/>
  <c r="G57" i="12"/>
  <c r="I57" i="12" l="1"/>
  <c r="J57" i="12" s="1"/>
  <c r="M57" i="12" s="1"/>
  <c r="N57" i="12" s="1"/>
  <c r="K57" i="12" l="1"/>
  <c r="E58" i="12" l="1"/>
  <c r="F58" i="12" s="1"/>
  <c r="L57" i="12"/>
  <c r="G58" i="12" l="1"/>
  <c r="H58" i="12"/>
  <c r="I58" i="12" l="1"/>
  <c r="J58" i="12" s="1"/>
  <c r="M58" i="12" s="1"/>
  <c r="N58" i="12" s="1"/>
  <c r="K58" i="12" l="1"/>
  <c r="E59" i="12" l="1"/>
  <c r="F59" i="12" s="1"/>
  <c r="L58" i="12"/>
  <c r="H59" i="12" l="1"/>
  <c r="G59" i="12"/>
  <c r="I59" i="12" l="1"/>
  <c r="J59" i="12" s="1"/>
  <c r="M59" i="12" s="1"/>
  <c r="N59" i="12" s="1"/>
  <c r="K59" i="12" l="1"/>
  <c r="E60" i="12" l="1"/>
  <c r="F60" i="12" s="1"/>
  <c r="L59" i="12"/>
  <c r="H60" i="12" l="1"/>
  <c r="G60" i="12"/>
  <c r="I60" i="12" l="1"/>
  <c r="J60" i="12" s="1"/>
  <c r="M60" i="12" s="1"/>
  <c r="N60" i="12" s="1"/>
  <c r="K60" i="12" l="1"/>
  <c r="E61" i="12" l="1"/>
  <c r="F61" i="12" s="1"/>
  <c r="L60" i="12"/>
  <c r="H61" i="12" l="1"/>
  <c r="G61" i="12"/>
  <c r="I61" i="12" l="1"/>
  <c r="J61" i="12" s="1"/>
  <c r="M61" i="12" s="1"/>
  <c r="N61" i="12" s="1"/>
  <c r="K61" i="12" l="1"/>
  <c r="L61" i="12" l="1"/>
  <c r="E62" i="12"/>
  <c r="F62" i="12" s="1"/>
  <c r="H62" i="12" l="1"/>
  <c r="G62" i="12"/>
  <c r="I62" i="12" l="1"/>
  <c r="J62" i="12" s="1"/>
  <c r="M62" i="12" s="1"/>
  <c r="N62" i="12" s="1"/>
  <c r="K62" i="12" l="1"/>
  <c r="E63" i="12" l="1"/>
  <c r="F63" i="12" s="1"/>
  <c r="L62" i="12"/>
  <c r="H63" i="12" l="1"/>
  <c r="G63" i="12"/>
  <c r="I63" i="12" l="1"/>
  <c r="J63" i="12" s="1"/>
  <c r="M63" i="12" s="1"/>
  <c r="N63" i="12" s="1"/>
  <c r="K63" i="12" l="1"/>
  <c r="E64" i="12" s="1"/>
  <c r="F64" i="12" s="1"/>
  <c r="L63" i="12" l="1"/>
  <c r="G64" i="12"/>
  <c r="H64" i="12"/>
  <c r="I64" i="12" l="1"/>
  <c r="J64" i="12" s="1"/>
  <c r="M64" i="12" s="1"/>
  <c r="N64" i="12" s="1"/>
  <c r="K64" i="12" l="1"/>
  <c r="L64" i="12" l="1"/>
  <c r="E65" i="12"/>
  <c r="F65" i="12" s="1"/>
  <c r="G65" i="12" l="1"/>
  <c r="H65" i="12"/>
  <c r="I65" i="12" l="1"/>
  <c r="J65" i="12" s="1"/>
  <c r="M65" i="12" s="1"/>
  <c r="N65" i="12" s="1"/>
  <c r="K65" i="12" l="1"/>
  <c r="E66" i="12" l="1"/>
  <c r="F66" i="12" s="1"/>
  <c r="L65" i="12"/>
  <c r="G66" i="12" l="1"/>
  <c r="H66" i="12"/>
  <c r="I66" i="12" l="1"/>
  <c r="J66" i="12" s="1"/>
  <c r="M66" i="12" s="1"/>
  <c r="N66" i="12" s="1"/>
  <c r="K66" i="12" l="1"/>
  <c r="L66" i="12" l="1"/>
  <c r="E67" i="12"/>
  <c r="F67" i="12" s="1"/>
  <c r="G67" i="12" l="1"/>
  <c r="H67" i="12"/>
  <c r="I67" i="12" l="1"/>
  <c r="J67" i="12" s="1"/>
  <c r="M67" i="12" s="1"/>
  <c r="N67" i="12" s="1"/>
  <c r="K67" i="12" l="1"/>
  <c r="L67" i="12" l="1"/>
  <c r="E68" i="12"/>
  <c r="F68" i="12" s="1"/>
  <c r="G68" i="12" l="1"/>
  <c r="H68" i="12"/>
  <c r="I68" i="12" l="1"/>
  <c r="J68" i="12" s="1"/>
  <c r="M68" i="12" s="1"/>
  <c r="N68" i="12" s="1"/>
  <c r="K68" i="12" l="1"/>
  <c r="E69" i="12" l="1"/>
  <c r="F69" i="12" s="1"/>
  <c r="L68" i="12"/>
  <c r="G69" i="12" l="1"/>
  <c r="H69" i="12"/>
  <c r="I69" i="12" l="1"/>
  <c r="J69" i="12" s="1"/>
  <c r="M69" i="12" s="1"/>
  <c r="N69" i="12" s="1"/>
  <c r="K69" i="12" l="1"/>
  <c r="E70" i="12" l="1"/>
  <c r="F70" i="12" s="1"/>
  <c r="L69" i="12"/>
  <c r="H70" i="12" l="1"/>
  <c r="G70" i="12"/>
  <c r="I70" i="12" l="1"/>
  <c r="J70" i="12" s="1"/>
  <c r="M70" i="12" s="1"/>
  <c r="N70" i="12" s="1"/>
  <c r="K70" i="12" l="1"/>
  <c r="E71" i="12" l="1"/>
  <c r="F71" i="12" s="1"/>
  <c r="L70" i="12"/>
  <c r="G71" i="12" l="1"/>
  <c r="H71" i="12"/>
  <c r="I71" i="12" l="1"/>
  <c r="J71" i="12" s="1"/>
  <c r="M71" i="12" s="1"/>
  <c r="N71" i="12" s="1"/>
  <c r="K71" i="12" l="1"/>
  <c r="L71" i="12" l="1"/>
  <c r="E72" i="12"/>
  <c r="F72" i="12" s="1"/>
  <c r="H72" i="12" l="1"/>
  <c r="G72" i="12"/>
  <c r="I72" i="12" l="1"/>
  <c r="J72" i="12" s="1"/>
  <c r="M72" i="12" s="1"/>
  <c r="N72" i="12" s="1"/>
  <c r="K72" i="12" l="1"/>
  <c r="L72" i="12" l="1"/>
  <c r="E73" i="12"/>
  <c r="F73" i="12" s="1"/>
  <c r="G73" i="12" l="1"/>
  <c r="H73" i="12"/>
  <c r="I73" i="12" l="1"/>
  <c r="J73" i="12" s="1"/>
  <c r="M73" i="12" s="1"/>
  <c r="N73" i="12" s="1"/>
  <c r="K73" i="12" l="1"/>
  <c r="E74" i="12" l="1"/>
  <c r="F74" i="12" s="1"/>
  <c r="L73" i="12"/>
  <c r="H74" i="12" l="1"/>
  <c r="G74" i="12"/>
  <c r="I74" i="12" l="1"/>
  <c r="J74" i="12" s="1"/>
  <c r="M74" i="12" s="1"/>
  <c r="N74" i="12" s="1"/>
  <c r="K74" i="12" l="1"/>
  <c r="E75" i="12" l="1"/>
  <c r="F75" i="12" s="1"/>
  <c r="L74" i="12"/>
  <c r="G75" i="12" l="1"/>
  <c r="H75" i="12"/>
  <c r="I75" i="12" l="1"/>
  <c r="J75" i="12" s="1"/>
  <c r="M75" i="12" s="1"/>
  <c r="N75" i="12" s="1"/>
  <c r="K75" i="12" l="1"/>
  <c r="L75" i="12" l="1"/>
  <c r="E76" i="12"/>
  <c r="F76" i="12" s="1"/>
  <c r="G76" i="12" l="1"/>
  <c r="H76" i="12"/>
  <c r="I76" i="12" l="1"/>
  <c r="J76" i="12" s="1"/>
  <c r="M76" i="12" s="1"/>
  <c r="N76" i="12" s="1"/>
  <c r="K76" i="12" l="1"/>
  <c r="L76" i="12" l="1"/>
  <c r="E77" i="12"/>
  <c r="F77" i="12" s="1"/>
  <c r="H77" i="12" l="1"/>
  <c r="G77" i="12"/>
  <c r="I77" i="12" l="1"/>
  <c r="J77" i="12" s="1"/>
  <c r="M77" i="12" s="1"/>
  <c r="N77" i="12" s="1"/>
  <c r="K77" i="12" l="1"/>
  <c r="E78" i="12" l="1"/>
  <c r="F78" i="12" s="1"/>
  <c r="L77" i="12"/>
  <c r="G78" i="12" l="1"/>
  <c r="H78" i="12"/>
  <c r="I78" i="12" l="1"/>
  <c r="J78" i="12" s="1"/>
  <c r="M78" i="12" s="1"/>
  <c r="N78" i="12" s="1"/>
  <c r="K78" i="12" l="1"/>
  <c r="L78" i="12" l="1"/>
  <c r="E79" i="12"/>
  <c r="F79" i="12" s="1"/>
  <c r="H79" i="12" l="1"/>
  <c r="G79" i="12"/>
  <c r="I79" i="12" l="1"/>
  <c r="J79" i="12" s="1"/>
  <c r="M79" i="12" s="1"/>
  <c r="N79" i="12" s="1"/>
  <c r="K79" i="12" l="1"/>
  <c r="L79" i="12" l="1"/>
  <c r="E80" i="12"/>
  <c r="F80" i="12" s="1"/>
  <c r="G80" i="12" l="1"/>
  <c r="H80" i="12"/>
  <c r="I80" i="12" l="1"/>
  <c r="J80" i="12" s="1"/>
  <c r="M80" i="12" s="1"/>
  <c r="N80" i="12" s="1"/>
  <c r="K80" i="12" l="1"/>
  <c r="L80" i="12" l="1"/>
  <c r="E81" i="12"/>
  <c r="F81" i="12" s="1"/>
  <c r="H81" i="12" l="1"/>
  <c r="G81" i="12"/>
  <c r="I81" i="12" l="1"/>
  <c r="J81" i="12" s="1"/>
  <c r="M81" i="12" s="1"/>
  <c r="N81" i="12" s="1"/>
  <c r="K81" i="12" l="1"/>
  <c r="E82" i="12" s="1"/>
  <c r="F82" i="12" s="1"/>
  <c r="L81" i="12" l="1"/>
  <c r="G82" i="12"/>
  <c r="H82" i="12"/>
  <c r="I82" i="12" l="1"/>
  <c r="J82" i="12" s="1"/>
  <c r="M82" i="12" s="1"/>
  <c r="N82" i="12" s="1"/>
  <c r="K82" i="12" l="1"/>
  <c r="L82" i="12" l="1"/>
  <c r="E83" i="12"/>
  <c r="F83" i="12" s="1"/>
  <c r="G83" i="12" l="1"/>
  <c r="H83" i="12"/>
  <c r="I83" i="12" l="1"/>
  <c r="J83" i="12" s="1"/>
  <c r="M83" i="12" s="1"/>
  <c r="N83" i="12" s="1"/>
  <c r="K83" i="12" l="1"/>
  <c r="E84" i="12" l="1"/>
  <c r="F84" i="12" s="1"/>
  <c r="L83" i="12"/>
  <c r="H84" i="12" l="1"/>
  <c r="G84" i="12"/>
  <c r="I84" i="12" l="1"/>
  <c r="J84" i="12" s="1"/>
  <c r="M84" i="12" s="1"/>
  <c r="N84" i="12" s="1"/>
  <c r="K84" i="12" l="1"/>
  <c r="E85" i="12" l="1"/>
  <c r="F85" i="12" s="1"/>
  <c r="L84" i="12"/>
  <c r="H85" i="12" l="1"/>
  <c r="G85" i="12"/>
  <c r="I85" i="12" l="1"/>
  <c r="J85" i="12" s="1"/>
  <c r="M85" i="12" s="1"/>
  <c r="N85" i="12" s="1"/>
  <c r="K85" i="12" l="1"/>
  <c r="E86" i="12" l="1"/>
  <c r="F86" i="12" s="1"/>
  <c r="L85" i="12"/>
  <c r="G86" i="12" l="1"/>
  <c r="H86" i="12"/>
  <c r="I86" i="12" l="1"/>
  <c r="J86" i="12" s="1"/>
  <c r="M86" i="12" s="1"/>
  <c r="N86" i="12" s="1"/>
  <c r="K86" i="12" l="1"/>
  <c r="L86" i="12" l="1"/>
  <c r="E87" i="12"/>
  <c r="F87" i="12" s="1"/>
  <c r="H87" i="12" l="1"/>
  <c r="G87" i="12"/>
  <c r="I87" i="12" l="1"/>
  <c r="J87" i="12" s="1"/>
  <c r="M87" i="12" s="1"/>
  <c r="N87" i="12" s="1"/>
  <c r="K87" i="12" l="1"/>
  <c r="L87" i="12" l="1"/>
  <c r="E88" i="12"/>
  <c r="F88" i="12" s="1"/>
  <c r="G88" i="12" l="1"/>
  <c r="H88" i="12"/>
  <c r="I88" i="12" l="1"/>
  <c r="J88" i="12" s="1"/>
  <c r="M88" i="12" s="1"/>
  <c r="N88" i="12" s="1"/>
  <c r="K88" i="12" l="1"/>
  <c r="E89" i="12" l="1"/>
  <c r="F89" i="12" s="1"/>
  <c r="L88" i="12"/>
  <c r="G89" i="12" l="1"/>
  <c r="H89" i="12"/>
  <c r="I89" i="12" l="1"/>
  <c r="J89" i="12" s="1"/>
  <c r="M89" i="12" s="1"/>
  <c r="N89" i="12" s="1"/>
  <c r="K89" i="12" l="1"/>
  <c r="E90" i="12" l="1"/>
  <c r="F90" i="12" s="1"/>
  <c r="L89" i="12"/>
  <c r="H90" i="12" l="1"/>
  <c r="G90" i="12"/>
  <c r="I90" i="12" l="1"/>
  <c r="J90" i="12" s="1"/>
  <c r="M90" i="12" s="1"/>
  <c r="N90" i="12" s="1"/>
  <c r="K90" i="12" l="1"/>
  <c r="L90" i="12" l="1"/>
  <c r="E91" i="12"/>
  <c r="F91" i="12" s="1"/>
  <c r="H91" i="12" l="1"/>
  <c r="G91" i="12"/>
  <c r="I91" i="12" l="1"/>
  <c r="J91" i="12" s="1"/>
  <c r="M91" i="12" s="1"/>
  <c r="N91" i="12" s="1"/>
  <c r="K91" i="12" l="1"/>
  <c r="L91" i="12" l="1"/>
  <c r="E92" i="12"/>
  <c r="F92" i="12" s="1"/>
  <c r="H92" i="12" l="1"/>
  <c r="G92" i="12"/>
  <c r="I92" i="12" l="1"/>
  <c r="J92" i="12" s="1"/>
  <c r="M92" i="12" s="1"/>
  <c r="N92" i="12" s="1"/>
  <c r="K92" i="12" l="1"/>
  <c r="E93" i="12" l="1"/>
  <c r="F93" i="12" s="1"/>
  <c r="L92" i="12"/>
  <c r="G93" i="12" l="1"/>
  <c r="H93" i="12"/>
  <c r="I93" i="12" l="1"/>
  <c r="J93" i="12" s="1"/>
  <c r="M93" i="12" s="1"/>
  <c r="N93" i="12" s="1"/>
  <c r="K93" i="12" l="1"/>
  <c r="E94" i="12" l="1"/>
  <c r="F94" i="12" s="1"/>
  <c r="L93" i="12"/>
  <c r="G94" i="12" l="1"/>
  <c r="H94" i="12"/>
  <c r="I94" i="12" l="1"/>
  <c r="J94" i="12" s="1"/>
  <c r="M94" i="12" s="1"/>
  <c r="N94" i="12" s="1"/>
  <c r="K94" i="12" l="1"/>
  <c r="E95" i="12" l="1"/>
  <c r="F95" i="12" s="1"/>
  <c r="L94" i="12"/>
  <c r="G95" i="12" l="1"/>
  <c r="H95" i="12"/>
  <c r="I95" i="12" l="1"/>
  <c r="J95" i="12" s="1"/>
  <c r="M95" i="12" s="1"/>
  <c r="N95" i="12" s="1"/>
  <c r="K95" i="12" l="1"/>
  <c r="L95" i="12" l="1"/>
  <c r="E96" i="12"/>
  <c r="F96" i="12" s="1"/>
  <c r="H96" i="12" l="1"/>
  <c r="G96" i="12"/>
  <c r="I96" i="12" l="1"/>
  <c r="J96" i="12" s="1"/>
  <c r="M96" i="12" s="1"/>
  <c r="N96" i="12" s="1"/>
  <c r="K96" i="12" l="1"/>
  <c r="E97" i="12" l="1"/>
  <c r="F97" i="12" s="1"/>
  <c r="L96" i="12"/>
  <c r="H97" i="12" l="1"/>
  <c r="G97" i="12"/>
  <c r="I97" i="12" l="1"/>
  <c r="J97" i="12" s="1"/>
  <c r="M97" i="12" s="1"/>
  <c r="N97" i="12" s="1"/>
  <c r="K97" i="12" l="1"/>
  <c r="E98" i="12" l="1"/>
  <c r="F98" i="12" s="1"/>
  <c r="L97" i="12"/>
  <c r="H98" i="12" l="1"/>
  <c r="G98" i="12"/>
  <c r="I98" i="12" l="1"/>
  <c r="J98" i="12" s="1"/>
  <c r="M98" i="12" s="1"/>
  <c r="N98" i="12" s="1"/>
  <c r="K98" i="12" l="1"/>
  <c r="E99" i="12" l="1"/>
  <c r="F99" i="12" s="1"/>
  <c r="L98" i="12"/>
  <c r="G99" i="12" l="1"/>
  <c r="H99" i="12"/>
  <c r="I99" i="12" l="1"/>
  <c r="J99" i="12" s="1"/>
  <c r="M99" i="12" s="1"/>
  <c r="N99" i="12" s="1"/>
  <c r="K99" i="12" l="1"/>
  <c r="E100" i="12" l="1"/>
  <c r="F100" i="12" s="1"/>
  <c r="L99" i="12"/>
  <c r="H100" i="12" l="1"/>
  <c r="G100" i="12"/>
  <c r="I100" i="12" l="1"/>
  <c r="J100" i="12" s="1"/>
  <c r="M100" i="12" s="1"/>
  <c r="N100" i="12" s="1"/>
  <c r="K100" i="12" l="1"/>
  <c r="L100" i="12" l="1"/>
  <c r="E101" i="12"/>
  <c r="F101" i="12" s="1"/>
  <c r="G101" i="12" l="1"/>
  <c r="H101" i="12"/>
  <c r="I101" i="12" l="1"/>
  <c r="J101" i="12" s="1"/>
  <c r="M101" i="12" s="1"/>
  <c r="N101" i="12" s="1"/>
  <c r="K101" i="12" l="1"/>
  <c r="L101" i="12" l="1"/>
  <c r="E102" i="12"/>
  <c r="F102" i="12" s="1"/>
  <c r="H102" i="12" l="1"/>
  <c r="G102" i="12"/>
  <c r="I102" i="12" l="1"/>
  <c r="J102" i="12" s="1"/>
  <c r="M102" i="12" s="1"/>
  <c r="N102" i="12" s="1"/>
  <c r="K102" i="12" l="1"/>
  <c r="E103" i="12" l="1"/>
  <c r="F103" i="12" s="1"/>
  <c r="L102" i="12"/>
  <c r="G103" i="12" l="1"/>
  <c r="H103" i="12"/>
  <c r="I103" i="12" l="1"/>
  <c r="J103" i="12" s="1"/>
  <c r="M103" i="12" s="1"/>
  <c r="N103" i="12" s="1"/>
  <c r="K103" i="12" l="1"/>
  <c r="L103" i="12" l="1"/>
  <c r="E104" i="12"/>
  <c r="F104" i="12" s="1"/>
  <c r="H104" i="12" l="1"/>
  <c r="G104" i="12"/>
  <c r="I104" i="12" l="1"/>
  <c r="J104" i="12" s="1"/>
  <c r="M104" i="12" s="1"/>
  <c r="N104" i="12" s="1"/>
  <c r="K104" i="12" l="1"/>
  <c r="L104" i="12" l="1"/>
  <c r="E105" i="12"/>
  <c r="F105" i="12" s="1"/>
  <c r="G105" i="12" l="1"/>
  <c r="H105" i="12"/>
  <c r="I105" i="12" l="1"/>
  <c r="J105" i="12" s="1"/>
  <c r="M105" i="12" s="1"/>
  <c r="N105" i="12" s="1"/>
  <c r="K105" i="12" l="1"/>
  <c r="E106" i="12" l="1"/>
  <c r="F106" i="12" s="1"/>
  <c r="L105" i="12"/>
  <c r="H106" i="12" l="1"/>
  <c r="G106" i="12"/>
  <c r="I106" i="12" l="1"/>
  <c r="J106" i="12" s="1"/>
  <c r="M106" i="12" s="1"/>
  <c r="N106" i="12" s="1"/>
  <c r="K106" i="12" l="1"/>
  <c r="L106" i="12" l="1"/>
  <c r="E107" i="12"/>
  <c r="F107" i="12" s="1"/>
  <c r="H107" i="12" l="1"/>
  <c r="G107" i="12"/>
  <c r="I107" i="12" l="1"/>
  <c r="J107" i="12" s="1"/>
  <c r="M107" i="12" s="1"/>
  <c r="N107" i="12" s="1"/>
  <c r="K107" i="12" l="1"/>
  <c r="L107" i="12" l="1"/>
  <c r="E108" i="12"/>
  <c r="F108" i="12" s="1"/>
  <c r="H108" i="12" l="1"/>
  <c r="G108" i="12"/>
  <c r="I108" i="12" l="1"/>
  <c r="J108" i="12" s="1"/>
  <c r="M108" i="12" s="1"/>
  <c r="N108" i="12" s="1"/>
  <c r="K108" i="12" l="1"/>
  <c r="L108" i="12" l="1"/>
  <c r="E109" i="12"/>
  <c r="F109" i="12" s="1"/>
  <c r="H109" i="12" l="1"/>
  <c r="G109" i="12"/>
  <c r="I109" i="12" l="1"/>
  <c r="J109" i="12" s="1"/>
  <c r="M109" i="12" s="1"/>
  <c r="N109" i="12" s="1"/>
  <c r="K109" i="12" l="1"/>
  <c r="L109" i="12" l="1"/>
  <c r="E110" i="12"/>
  <c r="F110" i="12" s="1"/>
  <c r="H110" i="12" l="1"/>
  <c r="G110" i="12"/>
  <c r="I110" i="12" l="1"/>
  <c r="J110" i="12" s="1"/>
  <c r="M110" i="12" s="1"/>
  <c r="N110" i="12" s="1"/>
  <c r="K110" i="12" l="1"/>
  <c r="L110" i="12" l="1"/>
  <c r="E111" i="12"/>
  <c r="F111" i="12" s="1"/>
  <c r="G111" i="12" l="1"/>
  <c r="H111" i="12"/>
  <c r="I111" i="12" l="1"/>
  <c r="J111" i="12" s="1"/>
  <c r="M111" i="12" s="1"/>
  <c r="N111" i="12" s="1"/>
  <c r="K111" i="12" l="1"/>
  <c r="E112" i="12" l="1"/>
  <c r="F112" i="12" s="1"/>
  <c r="L111" i="12"/>
  <c r="H112" i="12" l="1"/>
  <c r="G112" i="12"/>
  <c r="I112" i="12" l="1"/>
  <c r="J112" i="12" s="1"/>
  <c r="M112" i="12" s="1"/>
  <c r="N112" i="12" s="1"/>
  <c r="K112" i="12" l="1"/>
  <c r="L112" i="12" l="1"/>
  <c r="E113" i="12"/>
  <c r="F113" i="12" s="1"/>
  <c r="G113" i="12" l="1"/>
  <c r="H113" i="12"/>
  <c r="I113" i="12" l="1"/>
  <c r="J113" i="12" s="1"/>
  <c r="M113" i="12" s="1"/>
  <c r="N113" i="12" s="1"/>
  <c r="K113" i="12" l="1"/>
  <c r="E114" i="12" l="1"/>
  <c r="F114" i="12" s="1"/>
  <c r="L113" i="12"/>
  <c r="G114" i="12" l="1"/>
  <c r="H114" i="12"/>
  <c r="I114" i="12" l="1"/>
  <c r="J114" i="12" s="1"/>
  <c r="M114" i="12" s="1"/>
  <c r="N114" i="12" s="1"/>
  <c r="K114" i="12" l="1"/>
  <c r="L114" i="12" l="1"/>
  <c r="E115" i="12"/>
  <c r="F115" i="12" s="1"/>
  <c r="G115" i="12" l="1"/>
  <c r="H115" i="12"/>
  <c r="I115" i="12" l="1"/>
  <c r="J115" i="12" s="1"/>
  <c r="M115" i="12" s="1"/>
  <c r="N115" i="12" s="1"/>
  <c r="K115" i="12" l="1"/>
  <c r="E116" i="12" l="1"/>
  <c r="F116" i="12" s="1"/>
  <c r="L115" i="12"/>
  <c r="H116" i="12" l="1"/>
  <c r="G116" i="12"/>
  <c r="I116" i="12" l="1"/>
  <c r="J116" i="12" s="1"/>
  <c r="M116" i="12" s="1"/>
  <c r="N116" i="12" s="1"/>
  <c r="K116" i="12" l="1"/>
  <c r="L116" i="12" l="1"/>
  <c r="E117" i="12"/>
  <c r="F117" i="12" s="1"/>
  <c r="H117" i="12" l="1"/>
  <c r="G117" i="12"/>
  <c r="I117" i="12" l="1"/>
  <c r="J117" i="12" s="1"/>
  <c r="M117" i="12" s="1"/>
  <c r="N117" i="12" s="1"/>
  <c r="K117" i="12" l="1"/>
  <c r="L117" i="12" l="1"/>
  <c r="E118" i="12"/>
  <c r="F118" i="12" s="1"/>
  <c r="H118" i="12" l="1"/>
  <c r="G118" i="12"/>
  <c r="I118" i="12" l="1"/>
  <c r="J118" i="12" s="1"/>
  <c r="M118" i="12" s="1"/>
  <c r="N118" i="12" s="1"/>
  <c r="K118" i="12" l="1"/>
  <c r="L118" i="12" l="1"/>
  <c r="E119" i="12"/>
  <c r="F119" i="12" s="1"/>
  <c r="H119" i="12" l="1"/>
  <c r="G119" i="12"/>
  <c r="I119" i="12" l="1"/>
  <c r="J119" i="12" s="1"/>
  <c r="M119" i="12" s="1"/>
  <c r="N119" i="12" s="1"/>
  <c r="K119" i="12" l="1"/>
  <c r="E120" i="12" l="1"/>
  <c r="F120" i="12" s="1"/>
  <c r="L119" i="12"/>
  <c r="H120" i="12" l="1"/>
  <c r="G120" i="12"/>
  <c r="I120" i="12" l="1"/>
  <c r="J120" i="12" s="1"/>
  <c r="M120" i="12" s="1"/>
  <c r="N120" i="12" s="1"/>
  <c r="K120" i="12" l="1"/>
  <c r="L120" i="12" l="1"/>
  <c r="E121" i="12"/>
  <c r="F121" i="12" s="1"/>
  <c r="G121" i="12" l="1"/>
  <c r="H121" i="12"/>
  <c r="I121" i="12" l="1"/>
  <c r="J121" i="12" s="1"/>
  <c r="M121" i="12" s="1"/>
  <c r="N121" i="12" s="1"/>
  <c r="K121" i="12" l="1"/>
  <c r="L121" i="12" l="1"/>
  <c r="E122" i="12"/>
  <c r="F122" i="12" s="1"/>
  <c r="H122" i="12" l="1"/>
  <c r="G122" i="12"/>
  <c r="I122" i="12" l="1"/>
  <c r="J122" i="12" s="1"/>
  <c r="M122" i="12" s="1"/>
  <c r="N122" i="12" s="1"/>
  <c r="K122" i="12" l="1"/>
  <c r="E123" i="12" s="1"/>
  <c r="F123" i="12" s="1"/>
  <c r="L122" i="12" l="1"/>
  <c r="H123" i="12"/>
  <c r="G123" i="12"/>
  <c r="I123" i="12" l="1"/>
  <c r="J123" i="12" s="1"/>
  <c r="M123" i="12" s="1"/>
  <c r="N123" i="12" s="1"/>
  <c r="K123" i="12" l="1"/>
  <c r="L123" i="12" l="1"/>
  <c r="E124" i="12"/>
  <c r="F124" i="12" s="1"/>
  <c r="G124" i="12" l="1"/>
  <c r="H124" i="12"/>
  <c r="I124" i="12" l="1"/>
  <c r="J124" i="12" s="1"/>
  <c r="M124" i="12" s="1"/>
  <c r="N124" i="12" s="1"/>
  <c r="K124" i="12" l="1"/>
  <c r="L124" i="12" l="1"/>
  <c r="E125" i="12"/>
  <c r="F125" i="12" s="1"/>
  <c r="G125" i="12" l="1"/>
  <c r="H125" i="12"/>
  <c r="I125" i="12" l="1"/>
  <c r="J125" i="12" s="1"/>
  <c r="M125" i="12" s="1"/>
  <c r="N125" i="12" s="1"/>
  <c r="K125" i="12" l="1"/>
  <c r="L125" i="12" l="1"/>
  <c r="E126" i="12"/>
  <c r="F126" i="12" s="1"/>
  <c r="G126" i="12" l="1"/>
  <c r="H126" i="12"/>
  <c r="I126" i="12" l="1"/>
  <c r="J126" i="12" s="1"/>
  <c r="M126" i="12" s="1"/>
  <c r="N126" i="12" s="1"/>
  <c r="K126" i="12" l="1"/>
  <c r="L126" i="12" l="1"/>
  <c r="E127" i="12"/>
  <c r="F127" i="12" s="1"/>
  <c r="H127" i="12" l="1"/>
  <c r="G127" i="12"/>
  <c r="I127" i="12" l="1"/>
  <c r="J127" i="12" s="1"/>
  <c r="M127" i="12" s="1"/>
  <c r="N127" i="12" s="1"/>
  <c r="K127" i="12" l="1"/>
  <c r="L127" i="12" l="1"/>
  <c r="E128" i="12"/>
  <c r="F128" i="12" s="1"/>
  <c r="H128" i="12" l="1"/>
  <c r="G128" i="12"/>
  <c r="I128" i="12" l="1"/>
  <c r="J128" i="12" s="1"/>
  <c r="M128" i="12" s="1"/>
  <c r="N128" i="12" s="1"/>
  <c r="K128" i="12" l="1"/>
  <c r="L128" i="12" l="1"/>
  <c r="E129" i="12"/>
  <c r="F129" i="12" s="1"/>
  <c r="H129" i="12" l="1"/>
  <c r="G129" i="12"/>
  <c r="I129" i="12" l="1"/>
  <c r="J129" i="12" s="1"/>
  <c r="M129" i="12" s="1"/>
  <c r="N129" i="12" s="1"/>
  <c r="K129" i="12" l="1"/>
  <c r="E130" i="12" l="1"/>
  <c r="F130" i="12" s="1"/>
  <c r="L129" i="12"/>
  <c r="G130" i="12" l="1"/>
  <c r="H130" i="12"/>
  <c r="I130" i="12" l="1"/>
  <c r="J130" i="12" s="1"/>
  <c r="M130" i="12" s="1"/>
  <c r="N130" i="12" s="1"/>
  <c r="K130" i="12" l="1"/>
  <c r="L130" i="12" l="1"/>
  <c r="E131" i="12"/>
  <c r="F131" i="12" s="1"/>
  <c r="G131" i="12" l="1"/>
  <c r="H131" i="12"/>
  <c r="I131" i="12" l="1"/>
  <c r="J131" i="12" s="1"/>
  <c r="M131" i="12" s="1"/>
  <c r="N131" i="12" s="1"/>
  <c r="K131" i="12" l="1"/>
  <c r="L131" i="12" l="1"/>
  <c r="E132" i="12"/>
  <c r="F132" i="12" s="1"/>
  <c r="G132" i="12" l="1"/>
  <c r="H132" i="12"/>
  <c r="I132" i="12" l="1"/>
  <c r="J132" i="12" s="1"/>
  <c r="M132" i="12" s="1"/>
  <c r="N132" i="12" s="1"/>
  <c r="K132" i="12" l="1"/>
  <c r="L132" i="12" l="1"/>
  <c r="E133" i="12"/>
  <c r="F133" i="12" s="1"/>
  <c r="H133" i="12" l="1"/>
  <c r="G133" i="12"/>
  <c r="I133" i="12" l="1"/>
  <c r="J133" i="12" s="1"/>
  <c r="M133" i="12" s="1"/>
  <c r="N133" i="12" s="1"/>
  <c r="K133" i="12" l="1"/>
  <c r="E134" i="12" l="1"/>
  <c r="F134" i="12" s="1"/>
  <c r="L133" i="12"/>
  <c r="G134" i="12" l="1"/>
  <c r="H134" i="12"/>
  <c r="I134" i="12" l="1"/>
  <c r="J134" i="12" s="1"/>
  <c r="M134" i="12" s="1"/>
  <c r="N134" i="12" s="1"/>
  <c r="K134" i="12" l="1"/>
  <c r="L134" i="12" l="1"/>
  <c r="E135" i="12"/>
  <c r="F135" i="12" s="1"/>
  <c r="H135" i="12" l="1"/>
  <c r="G135" i="12"/>
  <c r="I135" i="12" l="1"/>
  <c r="J135" i="12" s="1"/>
  <c r="M135" i="12" s="1"/>
  <c r="N135" i="12" s="1"/>
  <c r="K135" i="12" l="1"/>
  <c r="E136" i="12" l="1"/>
  <c r="F136" i="12" s="1"/>
  <c r="L135" i="12"/>
  <c r="G136" i="12" l="1"/>
  <c r="H136" i="12"/>
  <c r="I136" i="12" l="1"/>
  <c r="J136" i="12" s="1"/>
  <c r="M136" i="12" s="1"/>
  <c r="N136" i="12" s="1"/>
  <c r="K136" i="12" l="1"/>
  <c r="L136" i="12" l="1"/>
  <c r="E137" i="12"/>
  <c r="F137" i="12" s="1"/>
  <c r="G137" i="12" l="1"/>
  <c r="H137" i="12"/>
  <c r="I137" i="12" l="1"/>
  <c r="J137" i="12" s="1"/>
  <c r="M137" i="12" s="1"/>
  <c r="N137" i="12" s="1"/>
  <c r="K137" i="12" l="1"/>
  <c r="E138" i="12" l="1"/>
  <c r="F138" i="12" s="1"/>
  <c r="L137" i="12"/>
  <c r="H138" i="12" l="1"/>
  <c r="G138" i="12"/>
  <c r="I138" i="12" l="1"/>
  <c r="J138" i="12" s="1"/>
  <c r="M138" i="12" s="1"/>
  <c r="N138" i="12" s="1"/>
  <c r="K138" i="12" l="1"/>
  <c r="L138" i="12" s="1"/>
  <c r="E139" i="12" l="1"/>
  <c r="F139" i="12" s="1"/>
  <c r="H139" i="12" l="1"/>
  <c r="I139" i="12" s="1"/>
  <c r="J139" i="12" s="1"/>
  <c r="G139" i="12" l="1"/>
  <c r="M139" i="12" s="1"/>
  <c r="N139" i="12" s="1"/>
  <c r="K139" i="12"/>
  <c r="L139" i="12" l="1"/>
  <c r="E140" i="12"/>
  <c r="F140" i="12" s="1"/>
  <c r="G140" i="12" l="1"/>
  <c r="H140" i="12"/>
  <c r="I140" i="12" l="1"/>
  <c r="J140" i="12" s="1"/>
  <c r="M140" i="12" s="1"/>
  <c r="N140" i="12" s="1"/>
  <c r="K140" i="12" l="1"/>
  <c r="L140" i="12" l="1"/>
  <c r="E141" i="12"/>
  <c r="F141" i="12" s="1"/>
  <c r="G141" i="12" l="1"/>
  <c r="H141" i="12"/>
  <c r="I141" i="12" l="1"/>
  <c r="J141" i="12" s="1"/>
  <c r="M141" i="12" s="1"/>
  <c r="N141" i="12" s="1"/>
  <c r="K141" i="12" l="1"/>
  <c r="E142" i="12" l="1"/>
  <c r="F142" i="12" s="1"/>
  <c r="L141" i="12"/>
  <c r="G142" i="12" l="1"/>
  <c r="H142" i="12"/>
  <c r="I142" i="12" l="1"/>
  <c r="J142" i="12" s="1"/>
  <c r="M142" i="12" s="1"/>
  <c r="N142" i="12" s="1"/>
  <c r="K142" i="12" l="1"/>
  <c r="L142" i="12" l="1"/>
  <c r="E143" i="12"/>
  <c r="F143" i="12" s="1"/>
  <c r="H143" i="12" l="1"/>
  <c r="G143" i="12"/>
  <c r="I143" i="12" l="1"/>
  <c r="J143" i="12" s="1"/>
  <c r="M143" i="12" s="1"/>
  <c r="N143" i="12" s="1"/>
  <c r="K143" i="12" l="1"/>
  <c r="L143" i="12" l="1"/>
  <c r="E144" i="12"/>
  <c r="F144" i="12" s="1"/>
  <c r="G144" i="12" l="1"/>
  <c r="H144" i="12"/>
  <c r="I144" i="12" l="1"/>
  <c r="J144" i="12" s="1"/>
  <c r="M144" i="12" s="1"/>
  <c r="N144" i="12" s="1"/>
  <c r="K144" i="12" l="1"/>
  <c r="L144" i="12" l="1"/>
  <c r="E145" i="12"/>
  <c r="F145" i="12" s="1"/>
  <c r="H145" i="12" l="1"/>
  <c r="G145" i="12"/>
  <c r="I145" i="12" l="1"/>
  <c r="J145" i="12" s="1"/>
  <c r="M145" i="12" s="1"/>
  <c r="N145" i="12" s="1"/>
  <c r="K145" i="12" l="1"/>
  <c r="L145" i="12" l="1"/>
  <c r="E146" i="12"/>
  <c r="F146" i="12" s="1"/>
  <c r="G146" i="12" l="1"/>
  <c r="H146" i="12"/>
  <c r="I146" i="12" l="1"/>
  <c r="J146" i="12" s="1"/>
  <c r="M146" i="12" s="1"/>
  <c r="N146" i="12" s="1"/>
  <c r="K146" i="12" l="1"/>
  <c r="L146" i="12" l="1"/>
  <c r="E147" i="12"/>
  <c r="F147" i="12" s="1"/>
  <c r="G147" i="12" l="1"/>
  <c r="H147" i="12"/>
  <c r="I147" i="12" l="1"/>
  <c r="J147" i="12" s="1"/>
  <c r="M147" i="12" s="1"/>
  <c r="N147" i="12" s="1"/>
  <c r="K147" i="12" l="1"/>
  <c r="L147" i="12" l="1"/>
  <c r="E148" i="12"/>
  <c r="F148" i="12" s="1"/>
  <c r="H148" i="12" l="1"/>
  <c r="G148" i="12"/>
  <c r="I148" i="12" l="1"/>
  <c r="J148" i="12" s="1"/>
  <c r="M148" i="12" s="1"/>
  <c r="N148" i="12" s="1"/>
  <c r="K148" i="12" l="1"/>
  <c r="E149" i="12" l="1"/>
  <c r="F149" i="12" s="1"/>
  <c r="L148" i="12"/>
  <c r="G149" i="12" l="1"/>
  <c r="H149" i="12"/>
  <c r="I149" i="12" l="1"/>
  <c r="J149" i="12" s="1"/>
  <c r="M149" i="12" s="1"/>
  <c r="N149" i="12" s="1"/>
  <c r="K149" i="12" l="1"/>
  <c r="L149" i="12" l="1"/>
  <c r="E150" i="12"/>
  <c r="F150" i="12" s="1"/>
  <c r="G150" i="12" l="1"/>
  <c r="H150" i="12"/>
  <c r="I150" i="12" l="1"/>
  <c r="J150" i="12" s="1"/>
  <c r="M150" i="12" s="1"/>
  <c r="N150" i="12" s="1"/>
  <c r="K150" i="12" l="1"/>
  <c r="L150" i="12" l="1"/>
  <c r="E151" i="12"/>
  <c r="F151" i="12" s="1"/>
  <c r="H151" i="12" l="1"/>
  <c r="G151" i="12"/>
  <c r="I151" i="12" l="1"/>
  <c r="J151" i="12" s="1"/>
  <c r="M151" i="12" s="1"/>
  <c r="N151" i="12" s="1"/>
  <c r="K151" i="12" l="1"/>
  <c r="L151" i="12" l="1"/>
  <c r="E152" i="12"/>
  <c r="F152" i="12" s="1"/>
  <c r="H152" i="12" l="1"/>
  <c r="G152" i="12"/>
  <c r="I152" i="12" l="1"/>
  <c r="J152" i="12" s="1"/>
  <c r="M152" i="12" s="1"/>
  <c r="N152" i="12" s="1"/>
  <c r="K152" i="12" l="1"/>
  <c r="E153" i="12" l="1"/>
  <c r="F153" i="12" s="1"/>
  <c r="L152" i="12"/>
  <c r="G153" i="12" l="1"/>
  <c r="H153" i="12"/>
  <c r="I153" i="12" l="1"/>
  <c r="J153" i="12" s="1"/>
  <c r="M153" i="12" s="1"/>
  <c r="N153" i="12" s="1"/>
  <c r="K153" i="12" l="1"/>
  <c r="E154" i="12" l="1"/>
  <c r="F154" i="12" s="1"/>
  <c r="L153" i="12"/>
  <c r="G154" i="12" l="1"/>
  <c r="H154" i="12"/>
  <c r="I154" i="12" l="1"/>
  <c r="J154" i="12" s="1"/>
  <c r="M154" i="12" s="1"/>
  <c r="N154" i="12" s="1"/>
  <c r="K154" i="12" l="1"/>
  <c r="E155" i="12" l="1"/>
  <c r="F155" i="12" s="1"/>
  <c r="L154" i="12"/>
  <c r="G155" i="12" l="1"/>
  <c r="H155" i="12"/>
  <c r="I155" i="12" l="1"/>
  <c r="J155" i="12" s="1"/>
  <c r="M155" i="12" s="1"/>
  <c r="N155" i="12" s="1"/>
  <c r="K155" i="12" l="1"/>
  <c r="L155" i="12" l="1"/>
  <c r="E156" i="12"/>
  <c r="F156" i="12" s="1"/>
  <c r="H156" i="12" l="1"/>
  <c r="G156" i="12"/>
  <c r="I156" i="12" l="1"/>
  <c r="J156" i="12" s="1"/>
  <c r="M156" i="12" s="1"/>
  <c r="N156" i="12" s="1"/>
  <c r="K156" i="12" l="1"/>
  <c r="E157" i="12" l="1"/>
  <c r="F157" i="12" s="1"/>
  <c r="L156" i="12"/>
  <c r="H157" i="12" l="1"/>
  <c r="G157" i="12"/>
  <c r="I157" i="12" l="1"/>
  <c r="J157" i="12" s="1"/>
  <c r="M157" i="12" s="1"/>
  <c r="N157" i="12" s="1"/>
  <c r="K157" i="12" l="1"/>
  <c r="L157" i="12" s="1"/>
  <c r="E158" i="12" l="1"/>
  <c r="F158" i="12" s="1"/>
  <c r="H158" i="12" l="1"/>
  <c r="I158" i="12" s="1"/>
  <c r="J158" i="12" s="1"/>
  <c r="G158" i="12" l="1"/>
  <c r="M158" i="12" s="1"/>
  <c r="N158" i="12" s="1"/>
  <c r="K158" i="12"/>
  <c r="L158" i="12" l="1"/>
  <c r="E159" i="12"/>
  <c r="F159" i="12" s="1"/>
  <c r="H159" i="12" l="1"/>
  <c r="G159" i="12"/>
  <c r="I159" i="12" l="1"/>
  <c r="J159" i="12" s="1"/>
  <c r="M159" i="12" s="1"/>
  <c r="N159" i="12" s="1"/>
  <c r="K159" i="12" l="1"/>
  <c r="E160" i="12" l="1"/>
  <c r="F160" i="12" s="1"/>
  <c r="L159" i="12"/>
  <c r="H160" i="12" l="1"/>
  <c r="G160" i="12"/>
  <c r="I160" i="12" l="1"/>
  <c r="J160" i="12" s="1"/>
  <c r="M160" i="12" s="1"/>
  <c r="N160" i="12" s="1"/>
  <c r="K160" i="12" l="1"/>
  <c r="E161" i="12" l="1"/>
  <c r="F161" i="12" s="1"/>
  <c r="L160" i="12"/>
  <c r="G161" i="12" l="1"/>
  <c r="H161" i="12"/>
  <c r="I161" i="12" l="1"/>
  <c r="J161" i="12" s="1"/>
  <c r="M161" i="12" s="1"/>
  <c r="N161" i="12" s="1"/>
  <c r="K161" i="12" l="1"/>
  <c r="E162" i="12" l="1"/>
  <c r="F162" i="12" s="1"/>
  <c r="L161" i="12"/>
  <c r="G162" i="12" l="1"/>
  <c r="H162" i="12"/>
  <c r="I162" i="12" l="1"/>
  <c r="J162" i="12" s="1"/>
  <c r="M162" i="12" s="1"/>
  <c r="N162" i="12" s="1"/>
  <c r="K162" i="12" l="1"/>
  <c r="L162" i="12" l="1"/>
  <c r="E163" i="12"/>
  <c r="F163" i="12" s="1"/>
  <c r="G163" i="12" l="1"/>
  <c r="H163" i="12"/>
  <c r="I163" i="12" l="1"/>
  <c r="J163" i="12" s="1"/>
  <c r="M163" i="12" s="1"/>
  <c r="N163" i="12" s="1"/>
  <c r="K163" i="12" l="1"/>
  <c r="L163" i="12" l="1"/>
  <c r="E164" i="12"/>
  <c r="F164" i="12" s="1"/>
  <c r="G164" i="12" l="1"/>
  <c r="H164" i="12"/>
  <c r="I164" i="12" l="1"/>
  <c r="J164" i="12" s="1"/>
  <c r="M164" i="12" s="1"/>
  <c r="N164" i="12" s="1"/>
  <c r="K164" i="12" l="1"/>
  <c r="E165" i="12" l="1"/>
  <c r="F165" i="12" s="1"/>
  <c r="L164" i="12"/>
  <c r="G165" i="12" l="1"/>
  <c r="H165" i="12"/>
  <c r="I165" i="12" l="1"/>
  <c r="J165" i="12" s="1"/>
  <c r="M165" i="12" s="1"/>
  <c r="N165" i="12" s="1"/>
  <c r="K165" i="12" l="1"/>
  <c r="E166" i="12" l="1"/>
  <c r="F166" i="12" s="1"/>
  <c r="L165" i="12"/>
  <c r="H166" i="12" l="1"/>
  <c r="G166" i="12"/>
  <c r="I166" i="12" l="1"/>
  <c r="J166" i="12" s="1"/>
  <c r="M166" i="12" s="1"/>
  <c r="N166" i="12" s="1"/>
  <c r="K166" i="12" l="1"/>
  <c r="L166" i="12" l="1"/>
  <c r="E167" i="12"/>
  <c r="F167" i="12" s="1"/>
  <c r="H167" i="12" l="1"/>
  <c r="G167" i="12"/>
  <c r="I167" i="12" l="1"/>
  <c r="J167" i="12" s="1"/>
  <c r="M167" i="12" s="1"/>
  <c r="N167" i="12" s="1"/>
  <c r="K167" i="12" l="1"/>
  <c r="L167" i="12" l="1"/>
  <c r="E168" i="12"/>
  <c r="F168" i="12" s="1"/>
  <c r="G168" i="12" l="1"/>
  <c r="H168" i="12"/>
  <c r="I168" i="12" l="1"/>
  <c r="J168" i="12" s="1"/>
  <c r="M168" i="12" s="1"/>
  <c r="N168" i="12" s="1"/>
  <c r="K168" i="12" l="1"/>
  <c r="E169" i="12" l="1"/>
  <c r="F169" i="12" s="1"/>
  <c r="L168" i="12"/>
  <c r="G169" i="12" l="1"/>
  <c r="H169" i="12"/>
  <c r="I169" i="12" l="1"/>
  <c r="J169" i="12" s="1"/>
  <c r="M169" i="12" s="1"/>
  <c r="N169" i="12" s="1"/>
  <c r="K169" i="12" l="1"/>
  <c r="E170" i="12" l="1"/>
  <c r="F170" i="12" s="1"/>
  <c r="L169" i="12"/>
  <c r="H170" i="12" l="1"/>
  <c r="G170" i="12"/>
  <c r="I170" i="12" l="1"/>
  <c r="J170" i="12" s="1"/>
  <c r="M170" i="12" s="1"/>
  <c r="N170" i="12" s="1"/>
  <c r="K170" i="12" l="1"/>
  <c r="E171" i="12" l="1"/>
  <c r="F171" i="12" s="1"/>
  <c r="L170" i="12"/>
  <c r="H171" i="12" l="1"/>
  <c r="G171" i="12"/>
  <c r="I171" i="12" l="1"/>
  <c r="J171" i="12" s="1"/>
  <c r="M171" i="12" s="1"/>
  <c r="N171" i="12" s="1"/>
  <c r="K171" i="12" l="1"/>
  <c r="E172" i="12" l="1"/>
  <c r="F172" i="12" s="1"/>
  <c r="L171" i="12"/>
  <c r="H172" i="12" l="1"/>
  <c r="G172" i="12"/>
  <c r="I172" i="12" l="1"/>
  <c r="J172" i="12" s="1"/>
  <c r="M172" i="12" s="1"/>
  <c r="N172" i="12" s="1"/>
  <c r="K172" i="12" l="1"/>
  <c r="E173" i="12" l="1"/>
  <c r="F173" i="12" s="1"/>
  <c r="L172" i="12"/>
  <c r="G173" i="12" l="1"/>
  <c r="H173" i="12"/>
  <c r="I173" i="12" l="1"/>
  <c r="J173" i="12" s="1"/>
  <c r="M173" i="12" s="1"/>
  <c r="N173" i="12" s="1"/>
  <c r="K173" i="12" l="1"/>
  <c r="L173" i="12" l="1"/>
  <c r="E174" i="12"/>
  <c r="F174" i="12" s="1"/>
  <c r="G174" i="12" l="1"/>
  <c r="H174" i="12"/>
  <c r="I174" i="12" l="1"/>
  <c r="J174" i="12" s="1"/>
  <c r="M174" i="12" s="1"/>
  <c r="N174" i="12" s="1"/>
  <c r="K174" i="12" l="1"/>
  <c r="L174" i="12" l="1"/>
  <c r="E175" i="12"/>
  <c r="F175" i="12" s="1"/>
  <c r="G175" i="12" l="1"/>
  <c r="H175" i="12"/>
  <c r="I175" i="12" l="1"/>
  <c r="J175" i="12" s="1"/>
  <c r="M175" i="12" s="1"/>
  <c r="N175" i="12" s="1"/>
  <c r="K175" i="12" l="1"/>
  <c r="L175" i="12" l="1"/>
  <c r="E176" i="12"/>
  <c r="F176" i="12" s="1"/>
  <c r="G176" i="12" l="1"/>
  <c r="H176" i="12"/>
  <c r="I176" i="12" l="1"/>
  <c r="J176" i="12" s="1"/>
  <c r="M176" i="12" s="1"/>
  <c r="N176" i="12" s="1"/>
  <c r="K176" i="12" l="1"/>
  <c r="E177" i="12" l="1"/>
  <c r="F177" i="12" s="1"/>
  <c r="L176" i="12"/>
  <c r="G177" i="12" l="1"/>
  <c r="H177" i="12"/>
  <c r="I177" i="12" l="1"/>
  <c r="J177" i="12" s="1"/>
  <c r="M177" i="12" s="1"/>
  <c r="N177" i="12" s="1"/>
  <c r="K177" i="12" l="1"/>
  <c r="E178" i="12" l="1"/>
  <c r="F178" i="12" s="1"/>
  <c r="L177" i="12"/>
  <c r="H178" i="12" l="1"/>
  <c r="G178" i="12"/>
  <c r="I178" i="12" l="1"/>
  <c r="J178" i="12" s="1"/>
  <c r="M178" i="12" s="1"/>
  <c r="N178" i="12" s="1"/>
  <c r="K178" i="12" l="1"/>
  <c r="E179" i="12" l="1"/>
  <c r="F179" i="12" s="1"/>
  <c r="L178" i="12"/>
  <c r="H179" i="12" l="1"/>
  <c r="G179" i="12"/>
  <c r="I179" i="12" l="1"/>
  <c r="J179" i="12" s="1"/>
  <c r="M179" i="12" s="1"/>
  <c r="N179" i="12" s="1"/>
  <c r="K179" i="12" l="1"/>
  <c r="L179" i="12" l="1"/>
  <c r="E180" i="12"/>
  <c r="F180" i="12" s="1"/>
  <c r="G180" i="12" l="1"/>
  <c r="H180" i="12"/>
  <c r="I180" i="12" l="1"/>
  <c r="J180" i="12" s="1"/>
  <c r="M180" i="12" s="1"/>
  <c r="N180" i="12" s="1"/>
  <c r="K180" i="12" l="1"/>
  <c r="L180" i="12" l="1"/>
  <c r="E181" i="12"/>
  <c r="F181" i="12" s="1"/>
  <c r="H181" i="12" l="1"/>
  <c r="G181" i="12"/>
  <c r="I181" i="12" l="1"/>
  <c r="J181" i="12" s="1"/>
  <c r="M181" i="12" s="1"/>
  <c r="N181" i="12" s="1"/>
  <c r="K181" i="12" l="1"/>
  <c r="E182" i="12" l="1"/>
  <c r="F182" i="12" s="1"/>
  <c r="L181" i="12"/>
  <c r="G182" i="12" l="1"/>
  <c r="H182" i="12"/>
  <c r="I182" i="12" l="1"/>
  <c r="J182" i="12" s="1"/>
  <c r="M182" i="12" s="1"/>
  <c r="N182" i="12" s="1"/>
  <c r="K182" i="12" l="1"/>
  <c r="E183" i="12" l="1"/>
  <c r="F183" i="12" s="1"/>
  <c r="L182" i="12"/>
  <c r="H183" i="12" l="1"/>
  <c r="G183" i="12"/>
  <c r="I183" i="12" l="1"/>
  <c r="J183" i="12" s="1"/>
  <c r="M183" i="12" s="1"/>
  <c r="N183" i="12" s="1"/>
  <c r="K183" i="12" l="1"/>
  <c r="E184" i="12" l="1"/>
  <c r="F184" i="12" s="1"/>
  <c r="L183" i="12"/>
  <c r="H184" i="12" l="1"/>
  <c r="G184" i="12"/>
  <c r="I184" i="12" l="1"/>
  <c r="J184" i="12" s="1"/>
  <c r="M184" i="12" s="1"/>
  <c r="N184" i="12" s="1"/>
  <c r="K184" i="12" l="1"/>
  <c r="L184" i="12" l="1"/>
  <c r="E185" i="12"/>
  <c r="F185" i="12" s="1"/>
  <c r="G185" i="12" l="1"/>
  <c r="H185" i="12"/>
  <c r="I185" i="12" l="1"/>
  <c r="J185" i="12" s="1"/>
  <c r="M185" i="12" s="1"/>
  <c r="N185" i="12" s="1"/>
  <c r="K185" i="12" l="1"/>
  <c r="E186" i="12" l="1"/>
  <c r="F186" i="12" s="1"/>
  <c r="L185" i="12"/>
  <c r="G186" i="12" l="1"/>
  <c r="H186" i="12"/>
  <c r="I186" i="12" l="1"/>
  <c r="J186" i="12" s="1"/>
  <c r="M186" i="12" s="1"/>
  <c r="N186" i="12" s="1"/>
  <c r="K186" i="12" l="1"/>
  <c r="E187" i="12" l="1"/>
  <c r="F187" i="12" s="1"/>
  <c r="L186" i="12"/>
  <c r="G187" i="12" l="1"/>
  <c r="H187" i="12"/>
  <c r="I187" i="12" l="1"/>
  <c r="J187" i="12" s="1"/>
  <c r="M187" i="12" s="1"/>
  <c r="N187" i="12" s="1"/>
  <c r="K187" i="12" l="1"/>
  <c r="E188" i="12" l="1"/>
  <c r="F188" i="12" s="1"/>
  <c r="L187" i="12"/>
  <c r="G188" i="12" l="1"/>
  <c r="H188" i="12"/>
  <c r="I188" i="12" l="1"/>
  <c r="J188" i="12" s="1"/>
  <c r="M188" i="12" s="1"/>
  <c r="N188" i="12" s="1"/>
  <c r="K188" i="12" l="1"/>
  <c r="E189" i="12" l="1"/>
  <c r="F189" i="12" s="1"/>
  <c r="L188" i="12"/>
  <c r="G189" i="12" l="1"/>
  <c r="H189" i="12"/>
  <c r="I189" i="12" l="1"/>
  <c r="J189" i="12" s="1"/>
  <c r="M189" i="12" s="1"/>
  <c r="N189" i="12" s="1"/>
  <c r="K189" i="12" l="1"/>
  <c r="E190" i="12" l="1"/>
  <c r="F190" i="12" s="1"/>
  <c r="L189" i="12"/>
  <c r="H190" i="12" l="1"/>
  <c r="G190" i="12"/>
  <c r="I190" i="12" l="1"/>
  <c r="J190" i="12" s="1"/>
  <c r="M190" i="12" s="1"/>
  <c r="N190" i="12" s="1"/>
  <c r="K190" i="12" l="1"/>
  <c r="E191" i="12" l="1"/>
  <c r="F191" i="12" s="1"/>
  <c r="L190" i="12"/>
  <c r="G191" i="12" l="1"/>
  <c r="H191" i="12"/>
  <c r="I191" i="12" l="1"/>
  <c r="J191" i="12" s="1"/>
  <c r="M191" i="12" s="1"/>
  <c r="N191" i="12" s="1"/>
  <c r="K191" i="12" l="1"/>
  <c r="L191" i="12" l="1"/>
  <c r="E192" i="12"/>
  <c r="F192" i="12" s="1"/>
  <c r="G192" i="12" l="1"/>
  <c r="H192" i="12"/>
  <c r="I192" i="12" l="1"/>
  <c r="J192" i="12" s="1"/>
  <c r="M192" i="12" s="1"/>
  <c r="N192" i="12" s="1"/>
  <c r="K192" i="12" l="1"/>
  <c r="E193" i="12" l="1"/>
  <c r="F193" i="12" s="1"/>
  <c r="L192" i="12"/>
  <c r="G193" i="12" l="1"/>
  <c r="H193" i="12"/>
  <c r="I193" i="12" l="1"/>
  <c r="J193" i="12" s="1"/>
  <c r="M193" i="12" s="1"/>
  <c r="N193" i="12" s="1"/>
  <c r="K193" i="12" l="1"/>
  <c r="L193" i="12" l="1"/>
  <c r="E194" i="12"/>
  <c r="F194" i="12" s="1"/>
  <c r="H194" i="12" l="1"/>
  <c r="G194" i="12"/>
  <c r="I194" i="12" l="1"/>
  <c r="J194" i="12" s="1"/>
  <c r="M194" i="12" s="1"/>
  <c r="N194" i="12" s="1"/>
  <c r="K194" i="12" l="1"/>
  <c r="E195" i="12" l="1"/>
  <c r="F195" i="12" s="1"/>
  <c r="L194" i="12"/>
  <c r="H195" i="12" l="1"/>
  <c r="G195" i="12"/>
  <c r="I195" i="12" l="1"/>
  <c r="J195" i="12" s="1"/>
  <c r="M195" i="12" s="1"/>
  <c r="N195" i="12" s="1"/>
  <c r="K195" i="12" l="1"/>
  <c r="E196" i="12" l="1"/>
  <c r="F196" i="12" s="1"/>
  <c r="L195" i="12"/>
  <c r="H196" i="12" l="1"/>
  <c r="G196" i="12"/>
  <c r="I196" i="12" l="1"/>
  <c r="J196" i="12" s="1"/>
  <c r="M196" i="12" s="1"/>
  <c r="N196" i="12" s="1"/>
  <c r="K196" i="12" l="1"/>
  <c r="L196" i="12" l="1"/>
  <c r="E197" i="12"/>
  <c r="F197" i="12" s="1"/>
  <c r="H197" i="12" l="1"/>
  <c r="G197" i="12"/>
  <c r="I197" i="12" l="1"/>
  <c r="J197" i="12" s="1"/>
  <c r="M197" i="12" s="1"/>
  <c r="N197" i="12" s="1"/>
  <c r="K197" i="12" l="1"/>
  <c r="L197" i="12" l="1"/>
  <c r="E198" i="12"/>
  <c r="F198" i="12" s="1"/>
  <c r="H198" i="12" l="1"/>
  <c r="G198" i="12"/>
  <c r="I198" i="12" l="1"/>
  <c r="J198" i="12" s="1"/>
  <c r="M198" i="12" s="1"/>
  <c r="N198" i="12" s="1"/>
  <c r="K198" i="12" l="1"/>
  <c r="E199" i="12" l="1"/>
  <c r="F199" i="12" s="1"/>
  <c r="L198" i="12"/>
  <c r="H199" i="12" l="1"/>
  <c r="G199" i="12"/>
  <c r="I199" i="12" l="1"/>
  <c r="J199" i="12" s="1"/>
  <c r="M199" i="12" s="1"/>
  <c r="N199" i="12" s="1"/>
  <c r="K199" i="12" l="1"/>
  <c r="E200" i="12" s="1"/>
  <c r="F200" i="12" s="1"/>
  <c r="L199" i="12" l="1"/>
  <c r="G200" i="12"/>
  <c r="H200" i="12"/>
  <c r="I200" i="12" l="1"/>
  <c r="J200" i="12" s="1"/>
  <c r="M200" i="12" s="1"/>
  <c r="N200" i="12" s="1"/>
  <c r="K200" i="12" l="1"/>
  <c r="L200" i="12" l="1"/>
  <c r="E201" i="12"/>
  <c r="F201" i="12" s="1"/>
  <c r="H201" i="12" l="1"/>
  <c r="G201" i="12"/>
  <c r="I201" i="12" l="1"/>
  <c r="J201" i="12" s="1"/>
  <c r="M201" i="12" s="1"/>
  <c r="N201" i="12" s="1"/>
  <c r="K201" i="12" l="1"/>
  <c r="L201" i="12" l="1"/>
  <c r="E202" i="12"/>
  <c r="F202" i="12" s="1"/>
  <c r="H202" i="12" l="1"/>
  <c r="G202" i="12"/>
  <c r="I202" i="12" l="1"/>
  <c r="J202" i="12" s="1"/>
  <c r="M202" i="12" s="1"/>
  <c r="N202" i="12" s="1"/>
  <c r="K202" i="12" l="1"/>
  <c r="E203" i="12" l="1"/>
  <c r="F203" i="12" s="1"/>
  <c r="L202" i="12"/>
  <c r="H203" i="12" l="1"/>
  <c r="G203" i="12"/>
  <c r="I203" i="12" l="1"/>
  <c r="J203" i="12" s="1"/>
  <c r="M203" i="12" s="1"/>
  <c r="N203" i="12" s="1"/>
  <c r="K203" i="12" l="1"/>
  <c r="L203" i="12" l="1"/>
  <c r="E204" i="12"/>
  <c r="F204" i="12" s="1"/>
  <c r="G204" i="12" l="1"/>
  <c r="H204" i="12"/>
  <c r="I204" i="12" l="1"/>
  <c r="J204" i="12" s="1"/>
  <c r="M204" i="12" s="1"/>
  <c r="N204" i="12" s="1"/>
  <c r="K204" i="12" l="1"/>
  <c r="E205" i="12" s="1"/>
  <c r="F205" i="12" s="1"/>
  <c r="L204" i="12" l="1"/>
  <c r="H205" i="12"/>
  <c r="G205" i="12"/>
  <c r="I205" i="12" l="1"/>
  <c r="J205" i="12" s="1"/>
  <c r="M205" i="12" s="1"/>
  <c r="N205" i="12" s="1"/>
  <c r="K205" i="12" l="1"/>
  <c r="E206" i="12" l="1"/>
  <c r="F206" i="12" s="1"/>
  <c r="L205" i="12"/>
  <c r="G206" i="12" l="1"/>
  <c r="H206" i="12"/>
  <c r="I206" i="12" l="1"/>
  <c r="J206" i="12" s="1"/>
  <c r="M206" i="12" s="1"/>
  <c r="N206" i="12" s="1"/>
  <c r="K206" i="12" l="1"/>
  <c r="L206" i="12" s="1"/>
  <c r="E207" i="12" l="1"/>
  <c r="F207" i="12" s="1"/>
  <c r="H207" i="12" l="1"/>
  <c r="I207" i="12" s="1"/>
  <c r="J207" i="12" s="1"/>
  <c r="G207" i="12" l="1"/>
  <c r="M207" i="12" s="1"/>
  <c r="N207" i="12" s="1"/>
  <c r="K207" i="12"/>
  <c r="E208" i="12" l="1"/>
  <c r="F208" i="12" s="1"/>
  <c r="L207" i="12"/>
  <c r="G208" i="12" l="1"/>
  <c r="H208" i="12"/>
  <c r="I208" i="12" l="1"/>
  <c r="J208" i="12" s="1"/>
  <c r="M208" i="12" s="1"/>
  <c r="N208" i="12" s="1"/>
  <c r="K208" i="12" l="1"/>
  <c r="E209" i="12" l="1"/>
  <c r="F209" i="12" s="1"/>
  <c r="L208" i="12"/>
  <c r="G209" i="12" l="1"/>
  <c r="H209" i="12"/>
  <c r="I209" i="12" l="1"/>
  <c r="J209" i="12" s="1"/>
  <c r="M209" i="12" s="1"/>
  <c r="N209" i="12" s="1"/>
  <c r="K209" i="12" l="1"/>
  <c r="E210" i="12" l="1"/>
  <c r="F210" i="12" s="1"/>
  <c r="L209" i="12"/>
  <c r="G210" i="12" l="1"/>
  <c r="H210" i="12"/>
  <c r="I210" i="12" l="1"/>
  <c r="J210" i="12" s="1"/>
  <c r="M210" i="12" s="1"/>
  <c r="N210" i="12" s="1"/>
  <c r="K210" i="12" l="1"/>
  <c r="E211" i="12" l="1"/>
  <c r="F211" i="12" s="1"/>
  <c r="L210" i="12"/>
  <c r="H211" i="12" l="1"/>
  <c r="G211" i="12"/>
  <c r="I211" i="12" l="1"/>
  <c r="J211" i="12" s="1"/>
  <c r="M211" i="12" s="1"/>
  <c r="N211" i="12" s="1"/>
  <c r="K211" i="12" l="1"/>
  <c r="L211" i="12" l="1"/>
  <c r="E212" i="12"/>
  <c r="F212" i="12" s="1"/>
  <c r="G212" i="12" l="1"/>
  <c r="H212" i="12"/>
  <c r="I212" i="12" l="1"/>
  <c r="J212" i="12" s="1"/>
  <c r="M212" i="12" s="1"/>
  <c r="N212" i="12" s="1"/>
  <c r="K212" i="12" l="1"/>
  <c r="E213" i="12" l="1"/>
  <c r="F213" i="12" s="1"/>
  <c r="L212" i="12"/>
  <c r="G213" i="12" l="1"/>
  <c r="H213" i="12"/>
  <c r="I213" i="12" l="1"/>
  <c r="J213" i="12" s="1"/>
  <c r="M213" i="12" s="1"/>
  <c r="N213" i="12" s="1"/>
  <c r="K213" i="12" l="1"/>
  <c r="L213" i="12" l="1"/>
  <c r="E214" i="12"/>
  <c r="F214" i="12" s="1"/>
  <c r="G214" i="12" l="1"/>
  <c r="H214" i="12"/>
  <c r="I214" i="12" l="1"/>
  <c r="J214" i="12" s="1"/>
  <c r="M214" i="12" s="1"/>
  <c r="N214" i="12" s="1"/>
  <c r="K214" i="12" l="1"/>
  <c r="E215" i="12" l="1"/>
  <c r="F215" i="12" s="1"/>
  <c r="L214" i="12"/>
  <c r="G215" i="12" l="1"/>
  <c r="H215" i="12"/>
  <c r="I215" i="12" l="1"/>
  <c r="J215" i="12" s="1"/>
  <c r="M215" i="12" s="1"/>
  <c r="N215" i="12" s="1"/>
  <c r="K215" i="12" l="1"/>
  <c r="E216" i="12" l="1"/>
  <c r="F216" i="12" s="1"/>
  <c r="L215" i="12"/>
  <c r="G216" i="12" l="1"/>
  <c r="H216" i="12"/>
  <c r="I216" i="12" l="1"/>
  <c r="J216" i="12" s="1"/>
  <c r="M216" i="12" s="1"/>
  <c r="N216" i="12" s="1"/>
  <c r="K216" i="12" l="1"/>
  <c r="L216" i="12" l="1"/>
  <c r="E217" i="12"/>
  <c r="F217" i="12" s="1"/>
  <c r="G217" i="12" l="1"/>
  <c r="H217" i="12"/>
  <c r="I217" i="12" l="1"/>
  <c r="J217" i="12" s="1"/>
  <c r="M217" i="12" s="1"/>
  <c r="N217" i="12" s="1"/>
  <c r="K217" i="12" l="1"/>
  <c r="E218" i="12" l="1"/>
  <c r="F218" i="12" s="1"/>
  <c r="L217" i="12"/>
  <c r="H218" i="12" l="1"/>
  <c r="G218" i="12"/>
  <c r="I218" i="12" l="1"/>
  <c r="J218" i="12" s="1"/>
  <c r="M218" i="12" s="1"/>
  <c r="N218" i="12" s="1"/>
  <c r="K218" i="12" l="1"/>
  <c r="E219" i="12" l="1"/>
  <c r="F219" i="12" s="1"/>
  <c r="L218" i="12"/>
  <c r="G219" i="12" l="1"/>
  <c r="H219" i="12"/>
  <c r="I219" i="12" l="1"/>
  <c r="J219" i="12" s="1"/>
  <c r="M219" i="12" s="1"/>
  <c r="N219" i="12" s="1"/>
  <c r="K219" i="12" l="1"/>
  <c r="L219" i="12" l="1"/>
  <c r="E220" i="12"/>
  <c r="F220" i="12" s="1"/>
  <c r="H220" i="12" l="1"/>
  <c r="G220" i="12"/>
  <c r="I220" i="12" l="1"/>
  <c r="J220" i="12" s="1"/>
  <c r="M220" i="12" s="1"/>
  <c r="N220" i="12" s="1"/>
  <c r="K220" i="12" l="1"/>
  <c r="E221" i="12" l="1"/>
  <c r="F221" i="12" s="1"/>
  <c r="L220" i="12"/>
  <c r="G221" i="12" l="1"/>
  <c r="H221" i="12"/>
  <c r="I221" i="12" l="1"/>
  <c r="J221" i="12" s="1"/>
  <c r="M221" i="12" s="1"/>
  <c r="N221" i="12" s="1"/>
  <c r="K221" i="12" l="1"/>
  <c r="E222" i="12" l="1"/>
  <c r="F222" i="12" s="1"/>
  <c r="L221" i="12"/>
  <c r="G222" i="12" l="1"/>
  <c r="H222" i="12"/>
  <c r="I222" i="12" l="1"/>
  <c r="J222" i="12" s="1"/>
  <c r="M222" i="12" s="1"/>
  <c r="N222" i="12" s="1"/>
  <c r="K222" i="12" l="1"/>
  <c r="E223" i="12" l="1"/>
  <c r="F223" i="12" s="1"/>
  <c r="L222" i="12"/>
  <c r="G223" i="12" l="1"/>
  <c r="H223" i="12"/>
  <c r="I223" i="12" l="1"/>
  <c r="J223" i="12" s="1"/>
  <c r="M223" i="12" s="1"/>
  <c r="N223" i="12" s="1"/>
  <c r="K223" i="12" l="1"/>
  <c r="L223" i="12" l="1"/>
  <c r="E224" i="12"/>
  <c r="F224" i="12" s="1"/>
  <c r="G224" i="12" l="1"/>
  <c r="H224" i="12"/>
  <c r="I224" i="12" l="1"/>
  <c r="J224" i="12" s="1"/>
  <c r="M224" i="12" s="1"/>
  <c r="N224" i="12" s="1"/>
  <c r="K224" i="12" l="1"/>
  <c r="L224" i="12" l="1"/>
  <c r="E225" i="12"/>
  <c r="F225" i="12" s="1"/>
  <c r="H225" i="12" l="1"/>
  <c r="G225" i="12"/>
  <c r="I225" i="12" l="1"/>
  <c r="J225" i="12" s="1"/>
  <c r="M225" i="12" s="1"/>
  <c r="N225" i="12" s="1"/>
  <c r="K225" i="12" l="1"/>
  <c r="E226" i="12" l="1"/>
  <c r="F226" i="12" s="1"/>
  <c r="L225" i="12"/>
  <c r="G226" i="12" l="1"/>
  <c r="H226" i="12"/>
  <c r="I226" i="12" l="1"/>
  <c r="J226" i="12" s="1"/>
  <c r="M226" i="12" s="1"/>
  <c r="N226" i="12" s="1"/>
  <c r="K226" i="12" l="1"/>
  <c r="L226" i="12" l="1"/>
  <c r="E227" i="12"/>
  <c r="F227" i="12" s="1"/>
  <c r="H227" i="12" l="1"/>
  <c r="G227" i="12"/>
  <c r="I227" i="12" l="1"/>
  <c r="J227" i="12" s="1"/>
  <c r="M227" i="12" s="1"/>
  <c r="N227" i="12" s="1"/>
  <c r="K227" i="12" l="1"/>
  <c r="E228" i="12" l="1"/>
  <c r="F228" i="12" s="1"/>
  <c r="L227" i="12"/>
  <c r="G228" i="12" l="1"/>
  <c r="H228" i="12"/>
  <c r="I228" i="12" l="1"/>
  <c r="J228" i="12" s="1"/>
  <c r="M228" i="12" s="1"/>
  <c r="N228" i="12" s="1"/>
  <c r="K228" i="12" l="1"/>
  <c r="E229" i="12" l="1"/>
  <c r="F229" i="12" s="1"/>
  <c r="L228" i="12"/>
  <c r="G229" i="12" l="1"/>
  <c r="H229" i="12"/>
  <c r="I229" i="12" l="1"/>
  <c r="J229" i="12" s="1"/>
  <c r="M229" i="12" s="1"/>
  <c r="N229" i="12" s="1"/>
  <c r="K229" i="12" l="1"/>
  <c r="E230" i="12" l="1"/>
  <c r="F230" i="12" s="1"/>
  <c r="L229" i="12"/>
  <c r="G230" i="12" l="1"/>
  <c r="H230" i="12"/>
  <c r="I230" i="12" l="1"/>
  <c r="J230" i="12" s="1"/>
  <c r="M230" i="12" s="1"/>
  <c r="N230" i="12" s="1"/>
  <c r="K230" i="12" l="1"/>
  <c r="E231" i="12" l="1"/>
  <c r="F231" i="12" s="1"/>
  <c r="L230" i="12"/>
  <c r="G231" i="12" l="1"/>
  <c r="H231" i="12"/>
  <c r="I231" i="12" l="1"/>
  <c r="J231" i="12" s="1"/>
  <c r="M231" i="12" s="1"/>
  <c r="N231" i="12" s="1"/>
  <c r="K231" i="12" l="1"/>
  <c r="E232" i="12" l="1"/>
  <c r="F232" i="12" s="1"/>
  <c r="L231" i="12"/>
  <c r="G232" i="12" l="1"/>
  <c r="H232" i="12"/>
  <c r="I232" i="12" l="1"/>
  <c r="J232" i="12" s="1"/>
  <c r="M232" i="12" s="1"/>
  <c r="N232" i="12" s="1"/>
  <c r="K232" i="12" l="1"/>
  <c r="L232" i="12" l="1"/>
  <c r="E233" i="12"/>
  <c r="F233" i="12" s="1"/>
  <c r="G233" i="12" l="1"/>
  <c r="H233" i="12"/>
  <c r="I233" i="12" l="1"/>
  <c r="J233" i="12" s="1"/>
  <c r="M233" i="12" s="1"/>
  <c r="N233" i="12" s="1"/>
  <c r="K233" i="12" l="1"/>
  <c r="L233" i="12" l="1"/>
  <c r="E234" i="12"/>
  <c r="F234" i="12" s="1"/>
  <c r="G234" i="12" l="1"/>
  <c r="H234" i="12"/>
  <c r="I234" i="12" l="1"/>
  <c r="J234" i="12" s="1"/>
  <c r="M234" i="12" s="1"/>
  <c r="N234" i="12" s="1"/>
  <c r="K234" i="12" l="1"/>
  <c r="E235" i="12" l="1"/>
  <c r="F235" i="12" s="1"/>
  <c r="L234" i="12"/>
  <c r="G235" i="12" l="1"/>
  <c r="H235" i="12"/>
  <c r="I235" i="12" l="1"/>
  <c r="J235" i="12" s="1"/>
  <c r="M235" i="12" s="1"/>
  <c r="N235" i="12" s="1"/>
  <c r="K235" i="12" l="1"/>
  <c r="L235" i="12" l="1"/>
  <c r="E236" i="12"/>
  <c r="F236" i="12" s="1"/>
  <c r="G236" i="12" l="1"/>
  <c r="H236" i="12"/>
  <c r="I236" i="12" l="1"/>
  <c r="J236" i="12" s="1"/>
  <c r="M236" i="12" s="1"/>
  <c r="N236" i="12" s="1"/>
  <c r="K236" i="12" l="1"/>
  <c r="L236" i="12" l="1"/>
  <c r="E237" i="12"/>
  <c r="F237" i="12" s="1"/>
  <c r="H237" i="12" l="1"/>
  <c r="G237" i="12"/>
  <c r="I237" i="12" l="1"/>
  <c r="J237" i="12" s="1"/>
  <c r="M237" i="12" s="1"/>
  <c r="N237" i="12" s="1"/>
  <c r="K237" i="12" l="1"/>
  <c r="L237" i="12" l="1"/>
  <c r="E238" i="12"/>
  <c r="F238" i="12" s="1"/>
  <c r="G238" i="12" l="1"/>
  <c r="H238" i="12"/>
  <c r="I238" i="12" l="1"/>
  <c r="J238" i="12" s="1"/>
  <c r="M238" i="12" s="1"/>
  <c r="N238" i="12" s="1"/>
  <c r="K238" i="12" l="1"/>
  <c r="E239" i="12" l="1"/>
  <c r="F239" i="12" s="1"/>
  <c r="L238" i="12"/>
  <c r="G239" i="12" l="1"/>
  <c r="H239" i="12"/>
  <c r="I239" i="12" l="1"/>
  <c r="J239" i="12" s="1"/>
  <c r="M239" i="12" s="1"/>
  <c r="N239" i="12" s="1"/>
  <c r="K239" i="12" l="1"/>
  <c r="L239" i="12" l="1"/>
  <c r="E240" i="12"/>
  <c r="F240" i="12" s="1"/>
  <c r="H240" i="12" l="1"/>
  <c r="G240" i="12"/>
  <c r="I240" i="12" l="1"/>
  <c r="J240" i="12" s="1"/>
  <c r="M240" i="12" s="1"/>
  <c r="N240" i="12" s="1"/>
  <c r="K240" i="12" l="1"/>
  <c r="L240" i="12" l="1"/>
  <c r="E241" i="12"/>
  <c r="F241" i="12" s="1"/>
  <c r="H241" i="12" l="1"/>
  <c r="G241" i="12"/>
  <c r="I241" i="12" l="1"/>
  <c r="J241" i="12" s="1"/>
  <c r="M241" i="12" s="1"/>
  <c r="N241" i="12" s="1"/>
  <c r="K241" i="12" l="1"/>
  <c r="L241" i="12" l="1"/>
  <c r="E242" i="12"/>
  <c r="F242" i="12" s="1"/>
  <c r="G242" i="12" l="1"/>
  <c r="H242" i="12"/>
  <c r="I242" i="12" l="1"/>
  <c r="J242" i="12" s="1"/>
  <c r="M242" i="12" s="1"/>
  <c r="N242" i="12" s="1"/>
  <c r="K242" i="12" l="1"/>
  <c r="E243" i="12" s="1"/>
  <c r="F243" i="12" s="1"/>
  <c r="L242" i="12" l="1"/>
  <c r="G243" i="12"/>
  <c r="H243" i="12"/>
  <c r="I243" i="12" l="1"/>
  <c r="J243" i="12" s="1"/>
  <c r="M243" i="12" s="1"/>
  <c r="N243" i="12" s="1"/>
  <c r="K243" i="12" l="1"/>
  <c r="L243" i="12" l="1"/>
  <c r="E244" i="12"/>
  <c r="F244" i="12" s="1"/>
  <c r="H244" i="12" l="1"/>
  <c r="G244" i="12"/>
  <c r="I244" i="12" l="1"/>
  <c r="J244" i="12" s="1"/>
  <c r="M244" i="12" s="1"/>
  <c r="N244" i="12" s="1"/>
  <c r="K244" i="12" l="1"/>
  <c r="L244" i="12" l="1"/>
  <c r="E245" i="12"/>
  <c r="F245" i="12" s="1"/>
  <c r="G245" i="12" l="1"/>
  <c r="H245" i="12"/>
  <c r="I245" i="12" l="1"/>
  <c r="J245" i="12" s="1"/>
  <c r="M245" i="12" s="1"/>
  <c r="N245" i="12" s="1"/>
  <c r="K245" i="12" l="1"/>
  <c r="E246" i="12" l="1"/>
  <c r="F246" i="12" s="1"/>
  <c r="L245" i="12"/>
  <c r="H246" i="12" l="1"/>
  <c r="G246" i="12"/>
  <c r="I246" i="12" l="1"/>
  <c r="J246" i="12" s="1"/>
  <c r="M246" i="12" s="1"/>
  <c r="N246" i="12" s="1"/>
  <c r="K246" i="12" l="1"/>
  <c r="E247" i="12" l="1"/>
  <c r="F247" i="12" s="1"/>
  <c r="L246" i="12"/>
  <c r="G247" i="12" l="1"/>
  <c r="H247" i="12"/>
  <c r="I247" i="12" l="1"/>
  <c r="J247" i="12" s="1"/>
  <c r="M247" i="12" s="1"/>
  <c r="N247" i="12" s="1"/>
  <c r="K247" i="12" l="1"/>
  <c r="L247" i="12" l="1"/>
  <c r="E248" i="12"/>
  <c r="F248" i="12" s="1"/>
  <c r="G248" i="12" l="1"/>
  <c r="H248" i="12"/>
  <c r="I248" i="12" l="1"/>
  <c r="J248" i="12" s="1"/>
  <c r="M248" i="12" s="1"/>
  <c r="N248" i="12" s="1"/>
  <c r="K248" i="12" l="1"/>
  <c r="L248" i="12" l="1"/>
  <c r="E249" i="12"/>
  <c r="F249" i="12" s="1"/>
  <c r="H249" i="12" l="1"/>
  <c r="G249" i="12"/>
  <c r="I249" i="12" l="1"/>
  <c r="J249" i="12" s="1"/>
  <c r="M249" i="12" s="1"/>
  <c r="N249" i="12" s="1"/>
  <c r="K249" i="12" l="1"/>
  <c r="L249" i="12" l="1"/>
  <c r="E250" i="12"/>
  <c r="F250" i="12" s="1"/>
  <c r="H250" i="12" l="1"/>
  <c r="G250" i="12"/>
  <c r="I250" i="12" l="1"/>
  <c r="J250" i="12" s="1"/>
  <c r="M250" i="12" s="1"/>
  <c r="N250" i="12" s="1"/>
  <c r="K250" i="12" l="1"/>
  <c r="L250" i="12" l="1"/>
  <c r="E251" i="12"/>
  <c r="F251" i="12" s="1"/>
  <c r="H251" i="12" l="1"/>
  <c r="G251" i="12"/>
  <c r="I251" i="12" l="1"/>
  <c r="J251" i="12" s="1"/>
  <c r="M251" i="12" s="1"/>
  <c r="N251" i="12" s="1"/>
  <c r="K251" i="12" l="1"/>
  <c r="L251" i="12" l="1"/>
  <c r="E252" i="12"/>
  <c r="F252" i="12" s="1"/>
  <c r="G252" i="12" l="1"/>
  <c r="H252" i="12"/>
  <c r="I252" i="12" l="1"/>
  <c r="J252" i="12" s="1"/>
  <c r="M252" i="12" s="1"/>
  <c r="N252" i="12" s="1"/>
  <c r="K252" i="12" l="1"/>
  <c r="L252" i="12" l="1"/>
  <c r="E253" i="12"/>
  <c r="F253" i="12" s="1"/>
  <c r="G253" i="12" l="1"/>
  <c r="H253" i="12"/>
  <c r="I253" i="12" l="1"/>
  <c r="J253" i="12" s="1"/>
  <c r="M253" i="12" s="1"/>
  <c r="N253" i="12" s="1"/>
  <c r="K253" i="12" l="1"/>
  <c r="L253" i="12" l="1"/>
  <c r="E254" i="12"/>
  <c r="F254" i="12" s="1"/>
  <c r="H254" i="12" l="1"/>
  <c r="G254" i="12"/>
  <c r="I254" i="12" l="1"/>
  <c r="J254" i="12" s="1"/>
  <c r="M254" i="12" s="1"/>
  <c r="N254" i="12" s="1"/>
  <c r="K254" i="12" l="1"/>
  <c r="L254" i="12" l="1"/>
  <c r="E255" i="12"/>
  <c r="F255" i="12" s="1"/>
  <c r="H255" i="12" l="1"/>
  <c r="G255" i="12"/>
  <c r="I255" i="12" l="1"/>
  <c r="J255" i="12" s="1"/>
  <c r="M255" i="12" s="1"/>
  <c r="N255" i="12" s="1"/>
  <c r="K255" i="12" l="1"/>
  <c r="L255" i="12" l="1"/>
  <c r="E256" i="12"/>
  <c r="F256" i="12" s="1"/>
  <c r="G256" i="12" l="1"/>
  <c r="H256" i="12"/>
  <c r="I256" i="12" l="1"/>
  <c r="J256" i="12" s="1"/>
  <c r="M256" i="12" s="1"/>
  <c r="N256" i="12" s="1"/>
  <c r="K256" i="12" l="1"/>
  <c r="L256" i="12" l="1"/>
  <c r="E257" i="12"/>
  <c r="F257" i="12" s="1"/>
  <c r="G257" i="12" l="1"/>
  <c r="H257" i="12"/>
  <c r="I257" i="12" l="1"/>
  <c r="J257" i="12" s="1"/>
  <c r="M257" i="12" s="1"/>
  <c r="N257" i="12" s="1"/>
  <c r="K257" i="12" l="1"/>
  <c r="E258" i="12" s="1"/>
  <c r="F258" i="12" s="1"/>
  <c r="L257" i="12" l="1"/>
  <c r="H258" i="12"/>
  <c r="G258" i="12"/>
  <c r="I258" i="12" l="1"/>
  <c r="J258" i="12" s="1"/>
  <c r="M258" i="12" s="1"/>
  <c r="N258" i="12" s="1"/>
  <c r="K258" i="12" l="1"/>
  <c r="E259" i="12" l="1"/>
  <c r="F259" i="12" s="1"/>
  <c r="L258" i="12"/>
  <c r="G259" i="12" l="1"/>
  <c r="H259" i="12"/>
  <c r="I259" i="12" l="1"/>
  <c r="J259" i="12" s="1"/>
  <c r="M259" i="12" s="1"/>
  <c r="N259" i="12" s="1"/>
  <c r="K259" i="12" l="1"/>
  <c r="L259" i="12" l="1"/>
  <c r="E260" i="12"/>
  <c r="F260" i="12" s="1"/>
  <c r="H260" i="12" l="1"/>
  <c r="G260" i="12"/>
  <c r="I260" i="12" l="1"/>
  <c r="J260" i="12" s="1"/>
  <c r="M260" i="12" s="1"/>
  <c r="N260" i="12" s="1"/>
  <c r="K260" i="12" l="1"/>
  <c r="E261" i="12" l="1"/>
  <c r="F261" i="12" s="1"/>
  <c r="L260" i="12"/>
  <c r="G261" i="12" l="1"/>
  <c r="H261" i="12"/>
  <c r="I261" i="12" l="1"/>
  <c r="J261" i="12" s="1"/>
  <c r="M261" i="12" s="1"/>
  <c r="N261" i="12" s="1"/>
  <c r="K261" i="12" l="1"/>
  <c r="L261" i="12" l="1"/>
  <c r="E262" i="12"/>
  <c r="F262" i="12" s="1"/>
  <c r="H262" i="12" l="1"/>
  <c r="G262" i="12"/>
  <c r="I262" i="12" l="1"/>
  <c r="J262" i="12" s="1"/>
  <c r="M262" i="12" s="1"/>
  <c r="N262" i="12" s="1"/>
  <c r="K262" i="12" l="1"/>
  <c r="L262" i="12" l="1"/>
  <c r="E263" i="12"/>
  <c r="F263" i="12" s="1"/>
  <c r="H263" i="12" l="1"/>
  <c r="G263" i="12"/>
  <c r="I263" i="12" l="1"/>
  <c r="J263" i="12" s="1"/>
  <c r="M263" i="12" s="1"/>
  <c r="N263" i="12" s="1"/>
  <c r="K263" i="12" l="1"/>
  <c r="E264" i="12" l="1"/>
  <c r="F264" i="12" s="1"/>
  <c r="L263" i="12"/>
  <c r="H264" i="12" l="1"/>
  <c r="G264" i="12"/>
  <c r="I264" i="12" l="1"/>
  <c r="J264" i="12" s="1"/>
  <c r="M264" i="12" s="1"/>
  <c r="N264" i="12" s="1"/>
  <c r="K264" i="12" l="1"/>
  <c r="L264" i="12" l="1"/>
  <c r="E265" i="12"/>
  <c r="F265" i="12" s="1"/>
  <c r="G265" i="12" l="1"/>
  <c r="H265" i="12"/>
  <c r="I265" i="12" l="1"/>
  <c r="J265" i="12" s="1"/>
  <c r="M265" i="12" s="1"/>
  <c r="N265" i="12" s="1"/>
  <c r="K265" i="12" l="1"/>
  <c r="L265" i="12" l="1"/>
  <c r="E266" i="12"/>
  <c r="F266" i="12" s="1"/>
  <c r="G266" i="12" l="1"/>
  <c r="H266" i="12"/>
  <c r="I266" i="12" l="1"/>
  <c r="J266" i="12" s="1"/>
  <c r="M266" i="12" s="1"/>
  <c r="N266" i="12" s="1"/>
  <c r="K266" i="12" l="1"/>
  <c r="L266" i="12" l="1"/>
  <c r="E267" i="12"/>
  <c r="F267" i="12" s="1"/>
  <c r="H267" i="12" l="1"/>
  <c r="G267" i="12"/>
  <c r="I267" i="12" l="1"/>
  <c r="J267" i="12" s="1"/>
  <c r="M267" i="12" s="1"/>
  <c r="N267" i="12" s="1"/>
  <c r="K267" i="12" l="1"/>
  <c r="E268" i="12" l="1"/>
  <c r="F268" i="12" s="1"/>
  <c r="L267" i="12"/>
  <c r="G268" i="12" l="1"/>
  <c r="H268" i="12"/>
  <c r="I268" i="12" l="1"/>
  <c r="J268" i="12" s="1"/>
  <c r="M268" i="12" s="1"/>
  <c r="N268" i="12" s="1"/>
  <c r="K268" i="12" l="1"/>
  <c r="E269" i="12" l="1"/>
  <c r="F269" i="12" s="1"/>
  <c r="L268" i="12"/>
  <c r="G269" i="12" l="1"/>
  <c r="H269" i="12"/>
  <c r="I269" i="12" l="1"/>
  <c r="J269" i="12" s="1"/>
  <c r="M269" i="12" s="1"/>
  <c r="N269" i="12" s="1"/>
  <c r="K269" i="12" l="1"/>
  <c r="L269" i="12" l="1"/>
  <c r="E270" i="12"/>
  <c r="F270" i="12" s="1"/>
  <c r="H270" i="12" l="1"/>
  <c r="G270" i="12"/>
  <c r="I270" i="12" l="1"/>
  <c r="J270" i="12" s="1"/>
  <c r="M270" i="12" s="1"/>
  <c r="N270" i="12" s="1"/>
  <c r="K270" i="12" l="1"/>
  <c r="E271" i="12" l="1"/>
  <c r="F271" i="12" s="1"/>
  <c r="L270" i="12"/>
  <c r="G271" i="12" l="1"/>
  <c r="H271" i="12"/>
  <c r="I271" i="12" l="1"/>
  <c r="J271" i="12" s="1"/>
  <c r="M271" i="12" s="1"/>
  <c r="N271" i="12" s="1"/>
  <c r="K271" i="12" l="1"/>
  <c r="L271" i="12" l="1"/>
  <c r="E272" i="12"/>
  <c r="F272" i="12" s="1"/>
  <c r="H272" i="12" l="1"/>
  <c r="G272" i="12"/>
  <c r="I272" i="12" l="1"/>
  <c r="J272" i="12" s="1"/>
  <c r="M272" i="12" s="1"/>
  <c r="N272" i="12" s="1"/>
  <c r="K272" i="12" l="1"/>
  <c r="E273" i="12" l="1"/>
  <c r="F273" i="12" s="1"/>
  <c r="L272" i="12"/>
  <c r="G273" i="12" l="1"/>
  <c r="H273" i="12"/>
  <c r="I273" i="12" l="1"/>
  <c r="J273" i="12" s="1"/>
  <c r="M273" i="12" s="1"/>
  <c r="N273" i="12" s="1"/>
  <c r="K273" i="12" l="1"/>
  <c r="L273" i="12" s="1"/>
  <c r="E274" i="12" l="1"/>
  <c r="F274" i="12" l="1"/>
  <c r="H274" i="12" s="1"/>
  <c r="I274" i="12" s="1"/>
  <c r="J274" i="12" s="1"/>
  <c r="G274" i="12" l="1"/>
  <c r="M274" i="12" s="1"/>
  <c r="N274" i="12" s="1"/>
  <c r="K274" i="12"/>
  <c r="L274" i="12" l="1"/>
  <c r="E275" i="12"/>
  <c r="F275" i="12" s="1"/>
  <c r="H275" i="12" l="1"/>
  <c r="G275" i="12"/>
  <c r="I275" i="12" l="1"/>
  <c r="J275" i="12" s="1"/>
  <c r="M275" i="12" s="1"/>
  <c r="N275" i="12" s="1"/>
  <c r="K275" i="12" l="1"/>
  <c r="L275" i="12" l="1"/>
  <c r="E276" i="12"/>
  <c r="F276" i="12" s="1"/>
  <c r="H276" i="12" l="1"/>
  <c r="G276" i="12"/>
  <c r="I276" i="12" l="1"/>
  <c r="J276" i="12" s="1"/>
  <c r="M276" i="12" s="1"/>
  <c r="N276" i="12" s="1"/>
  <c r="K276" i="12" l="1"/>
  <c r="L276" i="12" l="1"/>
  <c r="E277" i="12"/>
  <c r="F277" i="12" s="1"/>
  <c r="H277" i="12" l="1"/>
  <c r="G277" i="12"/>
  <c r="I277" i="12" l="1"/>
  <c r="J277" i="12" s="1"/>
  <c r="M277" i="12" s="1"/>
  <c r="N277" i="12" s="1"/>
  <c r="K277" i="12" l="1"/>
  <c r="L277" i="12" l="1"/>
  <c r="E278" i="12"/>
  <c r="F278" i="12" s="1"/>
  <c r="G278" i="12" l="1"/>
  <c r="H278" i="12"/>
  <c r="I278" i="12" l="1"/>
  <c r="J278" i="12" s="1"/>
  <c r="M278" i="12" s="1"/>
  <c r="N278" i="12" s="1"/>
  <c r="K278" i="12" l="1"/>
  <c r="L278" i="12" l="1"/>
  <c r="E279" i="12"/>
  <c r="F279" i="12" s="1"/>
  <c r="H279" i="12" l="1"/>
  <c r="G279" i="12"/>
  <c r="I279" i="12" l="1"/>
  <c r="J279" i="12" s="1"/>
  <c r="M279" i="12" s="1"/>
  <c r="N279" i="12" s="1"/>
  <c r="K279" i="12" l="1"/>
  <c r="E280" i="12" l="1"/>
  <c r="F280" i="12" s="1"/>
  <c r="L279" i="12"/>
  <c r="G280" i="12" l="1"/>
  <c r="H280" i="12"/>
  <c r="I280" i="12" l="1"/>
  <c r="J280" i="12" s="1"/>
  <c r="M280" i="12" s="1"/>
  <c r="N280" i="12" s="1"/>
  <c r="K280" i="12" l="1"/>
  <c r="E281" i="12" l="1"/>
  <c r="F281" i="12" s="1"/>
  <c r="L280" i="12"/>
  <c r="H281" i="12" l="1"/>
  <c r="G281" i="12"/>
  <c r="I281" i="12" l="1"/>
  <c r="J281" i="12" s="1"/>
  <c r="M281" i="12" s="1"/>
  <c r="N281" i="12" s="1"/>
  <c r="K281" i="12" l="1"/>
  <c r="L281" i="12" l="1"/>
  <c r="E282" i="12"/>
  <c r="F282" i="12" s="1"/>
  <c r="G282" i="12" l="1"/>
  <c r="H282" i="12"/>
  <c r="I282" i="12" l="1"/>
  <c r="J282" i="12" s="1"/>
  <c r="M282" i="12" s="1"/>
  <c r="N282" i="12" s="1"/>
  <c r="K282" i="12" l="1"/>
  <c r="E283" i="12" l="1"/>
  <c r="F283" i="12" s="1"/>
  <c r="L282" i="12"/>
  <c r="G283" i="12" l="1"/>
  <c r="H283" i="12"/>
  <c r="I283" i="12" l="1"/>
  <c r="J283" i="12" s="1"/>
  <c r="M283" i="12" s="1"/>
  <c r="N283" i="12" s="1"/>
  <c r="K283" i="12" l="1"/>
  <c r="L283" i="12" l="1"/>
  <c r="E284" i="12"/>
  <c r="F284" i="12" s="1"/>
  <c r="H284" i="12" l="1"/>
  <c r="G284" i="12"/>
  <c r="I284" i="12" l="1"/>
  <c r="J284" i="12" s="1"/>
  <c r="M284" i="12" s="1"/>
  <c r="N284" i="12" s="1"/>
  <c r="K284" i="12" l="1"/>
  <c r="L284" i="12" s="1"/>
  <c r="E285" i="12" l="1"/>
  <c r="F285" i="12" s="1"/>
  <c r="G285" i="12" l="1"/>
  <c r="H285" i="12" l="1"/>
  <c r="I285" i="12" s="1"/>
  <c r="J285" i="12" s="1"/>
  <c r="M285" i="12" s="1"/>
  <c r="N285" i="12" s="1"/>
  <c r="K285" i="12" l="1"/>
  <c r="L285" i="12" s="1"/>
  <c r="E286" i="12" l="1"/>
  <c r="F286" i="12" s="1"/>
  <c r="H286" i="12" s="1"/>
  <c r="G286" i="12" l="1"/>
  <c r="I286" i="12"/>
  <c r="J286" i="12" s="1"/>
  <c r="M286" i="12" s="1"/>
  <c r="N286" i="12" s="1"/>
  <c r="K286" i="12" l="1"/>
  <c r="L286" i="12" l="1"/>
  <c r="E287" i="12"/>
  <c r="F287" i="12" s="1"/>
  <c r="G287" i="12" l="1"/>
  <c r="H287" i="12"/>
  <c r="I287" i="12" l="1"/>
  <c r="J287" i="12" s="1"/>
  <c r="M287" i="12" s="1"/>
  <c r="N287" i="12" s="1"/>
  <c r="K287" i="12" l="1"/>
  <c r="E288" i="12" l="1"/>
  <c r="F288" i="12" s="1"/>
  <c r="L287" i="12"/>
  <c r="G288" i="12" l="1"/>
  <c r="H288" i="12"/>
  <c r="I288" i="12" l="1"/>
  <c r="J288" i="12" s="1"/>
  <c r="M288" i="12" s="1"/>
  <c r="N288" i="12" s="1"/>
  <c r="K288" i="12" l="1"/>
  <c r="E289" i="12" l="1"/>
  <c r="F289" i="12" s="1"/>
  <c r="L288" i="12"/>
  <c r="G289" i="12" l="1"/>
  <c r="H289" i="12"/>
  <c r="I289" i="12" l="1"/>
  <c r="J289" i="12" s="1"/>
  <c r="M289" i="12" s="1"/>
  <c r="N289" i="12" s="1"/>
  <c r="K289" i="12" l="1"/>
  <c r="L289" i="12" l="1"/>
  <c r="E290" i="12"/>
  <c r="F290" i="12" s="1"/>
  <c r="G290" i="12" l="1"/>
  <c r="H290" i="12"/>
  <c r="I290" i="12" l="1"/>
  <c r="J290" i="12" s="1"/>
  <c r="M290" i="12" s="1"/>
  <c r="N290" i="12" s="1"/>
  <c r="K290" i="12" l="1"/>
  <c r="E291" i="12" l="1"/>
  <c r="F291" i="12" s="1"/>
  <c r="L290" i="12"/>
  <c r="G291" i="12" l="1"/>
  <c r="H291" i="12"/>
  <c r="I291" i="12" l="1"/>
  <c r="J291" i="12" s="1"/>
  <c r="M291" i="12" s="1"/>
  <c r="N291" i="12" s="1"/>
  <c r="K291" i="12" l="1"/>
  <c r="L291" i="12" l="1"/>
  <c r="E292" i="12"/>
  <c r="F292" i="12" s="1"/>
  <c r="H292" i="12" l="1"/>
  <c r="G292" i="12"/>
  <c r="I292" i="12" l="1"/>
  <c r="J292" i="12" s="1"/>
  <c r="M292" i="12" s="1"/>
  <c r="N292" i="12" s="1"/>
  <c r="K292" i="12" l="1"/>
  <c r="E293" i="12" l="1"/>
  <c r="F293" i="12" s="1"/>
  <c r="L292" i="12"/>
  <c r="G293" i="12" l="1"/>
  <c r="H293" i="12"/>
  <c r="I293" i="12" l="1"/>
  <c r="J293" i="12" s="1"/>
  <c r="M293" i="12" s="1"/>
  <c r="N293" i="12" s="1"/>
  <c r="K293" i="12" l="1"/>
  <c r="L293" i="12" l="1"/>
  <c r="E294" i="12"/>
  <c r="F294" i="12" s="1"/>
  <c r="H294" i="12" l="1"/>
  <c r="G294" i="12"/>
  <c r="I294" i="12" l="1"/>
  <c r="J294" i="12" s="1"/>
  <c r="M294" i="12" s="1"/>
  <c r="N294" i="12" s="1"/>
  <c r="K294" i="12" l="1"/>
  <c r="E295" i="12" l="1"/>
  <c r="F295" i="12" s="1"/>
  <c r="L294" i="12"/>
  <c r="H295" i="12" l="1"/>
  <c r="G295" i="12"/>
  <c r="I295" i="12" l="1"/>
  <c r="J295" i="12" s="1"/>
  <c r="M295" i="12" s="1"/>
  <c r="N295" i="12" s="1"/>
  <c r="K295" i="12" l="1"/>
  <c r="L295" i="12" l="1"/>
  <c r="E296" i="12"/>
  <c r="F296" i="12" s="1"/>
  <c r="G296" i="12" l="1"/>
  <c r="H296" i="12"/>
  <c r="I296" i="12" l="1"/>
  <c r="J296" i="12" s="1"/>
  <c r="M296" i="12" s="1"/>
  <c r="N296" i="12" s="1"/>
  <c r="K296" i="12" l="1"/>
  <c r="E297" i="12" l="1"/>
  <c r="F297" i="12" s="1"/>
  <c r="L296" i="12"/>
  <c r="H297" i="12" l="1"/>
  <c r="G297" i="12"/>
  <c r="I297" i="12" l="1"/>
  <c r="J297" i="12" s="1"/>
  <c r="M297" i="12" s="1"/>
  <c r="N297" i="12" s="1"/>
  <c r="K297" i="12" l="1"/>
  <c r="L297" i="12" l="1"/>
  <c r="E298" i="12"/>
  <c r="F298" i="12" s="1"/>
  <c r="H298" i="12" l="1"/>
  <c r="G298" i="12"/>
  <c r="I298" i="12" l="1"/>
  <c r="J298" i="12" s="1"/>
  <c r="M298" i="12" s="1"/>
  <c r="N298" i="12" s="1"/>
  <c r="K298" i="12" l="1"/>
  <c r="E299" i="12" l="1"/>
  <c r="F299" i="12" s="1"/>
  <c r="L298" i="12"/>
  <c r="G299" i="12" l="1"/>
  <c r="H299" i="12"/>
  <c r="I299" i="12" l="1"/>
  <c r="J299" i="12" s="1"/>
  <c r="M299" i="12" s="1"/>
  <c r="N299" i="12" s="1"/>
  <c r="K299" i="12" l="1"/>
  <c r="E300" i="12" l="1"/>
  <c r="F300" i="12" s="1"/>
  <c r="L299" i="12"/>
  <c r="H300" i="12" l="1"/>
  <c r="G300" i="12"/>
  <c r="I300" i="12" l="1"/>
  <c r="J300" i="12" s="1"/>
  <c r="M300" i="12" s="1"/>
  <c r="N300" i="12" s="1"/>
  <c r="K300" i="12" l="1"/>
  <c r="E301" i="12" l="1"/>
  <c r="F301" i="12" s="1"/>
  <c r="L300" i="12"/>
  <c r="G301" i="12" l="1"/>
  <c r="H301" i="12"/>
  <c r="I301" i="12" l="1"/>
  <c r="J301" i="12" s="1"/>
  <c r="M301" i="12" s="1"/>
  <c r="N301" i="12" s="1"/>
  <c r="K301" i="12" l="1"/>
  <c r="L301" i="12" l="1"/>
  <c r="E302" i="12"/>
  <c r="F302" i="12" s="1"/>
  <c r="G302" i="12" l="1"/>
  <c r="H302" i="12"/>
  <c r="I302" i="12" l="1"/>
  <c r="J302" i="12" s="1"/>
  <c r="M302" i="12" s="1"/>
  <c r="N302" i="12" s="1"/>
  <c r="K302" i="12" l="1"/>
  <c r="E303" i="12" l="1"/>
  <c r="F303" i="12" s="1"/>
  <c r="L302" i="12"/>
  <c r="H303" i="12" l="1"/>
  <c r="G303" i="12"/>
  <c r="I303" i="12" l="1"/>
  <c r="J303" i="12" s="1"/>
  <c r="M303" i="12" s="1"/>
  <c r="N303" i="12" s="1"/>
  <c r="K303" i="12" l="1"/>
  <c r="L303" i="12" l="1"/>
  <c r="E304" i="12"/>
  <c r="F304" i="12" s="1"/>
  <c r="H304" i="12" l="1"/>
  <c r="G304" i="12"/>
  <c r="I304" i="12" l="1"/>
  <c r="J304" i="12" s="1"/>
  <c r="M304" i="12" s="1"/>
  <c r="N304" i="12" s="1"/>
  <c r="K304" i="12" l="1"/>
  <c r="E305" i="12" l="1"/>
  <c r="F305" i="12" s="1"/>
  <c r="L304" i="12"/>
  <c r="H305" i="12" l="1"/>
  <c r="G305" i="12"/>
  <c r="I305" i="12" l="1"/>
  <c r="J305" i="12" s="1"/>
  <c r="M305" i="12" s="1"/>
  <c r="N305" i="12" s="1"/>
  <c r="K305" i="12" l="1"/>
  <c r="L305" i="12" l="1"/>
  <c r="E306" i="12"/>
  <c r="F306" i="12" s="1"/>
  <c r="G306" i="12" l="1"/>
  <c r="H306" i="12"/>
  <c r="I306" i="12" l="1"/>
  <c r="J306" i="12" s="1"/>
  <c r="M306" i="12" s="1"/>
  <c r="N306" i="12" s="1"/>
  <c r="K306" i="12" l="1"/>
  <c r="L306" i="12" l="1"/>
  <c r="E307" i="12"/>
  <c r="F307" i="12" s="1"/>
  <c r="G307" i="12" l="1"/>
  <c r="H307" i="12"/>
  <c r="I307" i="12" l="1"/>
  <c r="J307" i="12" s="1"/>
  <c r="M307" i="12" s="1"/>
  <c r="N307" i="12" s="1"/>
  <c r="K307" i="12" l="1"/>
  <c r="L307" i="12" l="1"/>
  <c r="E308" i="12"/>
  <c r="F308" i="12" s="1"/>
  <c r="G308" i="12" l="1"/>
  <c r="H308" i="12"/>
  <c r="I308" i="12" l="1"/>
  <c r="J308" i="12" s="1"/>
  <c r="M308" i="12" s="1"/>
  <c r="N308" i="12" s="1"/>
  <c r="K308" i="12" l="1"/>
  <c r="E309" i="12" l="1"/>
  <c r="F309" i="12" s="1"/>
  <c r="L308" i="12"/>
  <c r="G309" i="12" l="1"/>
  <c r="H309" i="12"/>
  <c r="I309" i="12" l="1"/>
  <c r="J309" i="12" s="1"/>
  <c r="M309" i="12" s="1"/>
  <c r="N309" i="12" s="1"/>
  <c r="K309" i="12" l="1"/>
  <c r="L309" i="12" l="1"/>
  <c r="E310" i="12"/>
  <c r="F310" i="12" s="1"/>
  <c r="G310" i="12" l="1"/>
  <c r="H310" i="12"/>
  <c r="I310" i="12" l="1"/>
  <c r="J310" i="12" s="1"/>
  <c r="M310" i="12" s="1"/>
  <c r="N310" i="12" s="1"/>
  <c r="K310" i="12" l="1"/>
  <c r="E311" i="12" l="1"/>
  <c r="F311" i="12" s="1"/>
  <c r="L310" i="12"/>
  <c r="G311" i="12" l="1"/>
  <c r="H311" i="12"/>
  <c r="I311" i="12" l="1"/>
  <c r="J311" i="12" s="1"/>
  <c r="M311" i="12" s="1"/>
  <c r="N311" i="12" s="1"/>
  <c r="K311" i="12" l="1"/>
  <c r="L311" i="12" l="1"/>
  <c r="E312" i="12"/>
  <c r="F312" i="12" s="1"/>
  <c r="G312" i="12" l="1"/>
  <c r="H312" i="12"/>
  <c r="I312" i="12" l="1"/>
  <c r="J312" i="12" s="1"/>
  <c r="M312" i="12" s="1"/>
  <c r="N312" i="12" s="1"/>
  <c r="K312" i="12" l="1"/>
  <c r="E313" i="12" l="1"/>
  <c r="F313" i="12" s="1"/>
  <c r="L312" i="12"/>
  <c r="H313" i="12" l="1"/>
  <c r="G313" i="12"/>
  <c r="I313" i="12" l="1"/>
  <c r="J313" i="12" s="1"/>
  <c r="M313" i="12" s="1"/>
  <c r="N313" i="12" s="1"/>
  <c r="K313" i="12" l="1"/>
  <c r="L313" i="12" l="1"/>
  <c r="E314" i="12"/>
  <c r="F314" i="12" s="1"/>
  <c r="H314" i="12" l="1"/>
  <c r="G314" i="12"/>
  <c r="I314" i="12" l="1"/>
  <c r="J314" i="12" s="1"/>
  <c r="M314" i="12" s="1"/>
  <c r="N314" i="12" s="1"/>
  <c r="K314" i="12" l="1"/>
  <c r="E315" i="12" l="1"/>
  <c r="F315" i="12" s="1"/>
  <c r="L314" i="12"/>
  <c r="G315" i="12" l="1"/>
  <c r="H315" i="12"/>
  <c r="I315" i="12" l="1"/>
  <c r="J315" i="12" s="1"/>
  <c r="M315" i="12" s="1"/>
  <c r="N315" i="12" s="1"/>
  <c r="K315" i="12" l="1"/>
  <c r="L315" i="12" l="1"/>
  <c r="E316" i="12"/>
  <c r="F316" i="12" s="1"/>
  <c r="H316" i="12" l="1"/>
  <c r="G316" i="12"/>
  <c r="I316" i="12" l="1"/>
  <c r="J316" i="12" s="1"/>
  <c r="M316" i="12" s="1"/>
  <c r="N316" i="12" s="1"/>
  <c r="K316" i="12" l="1"/>
  <c r="E317" i="12" l="1"/>
  <c r="F317" i="12" s="1"/>
  <c r="L316" i="12"/>
  <c r="G317" i="12" l="1"/>
  <c r="H317" i="12"/>
  <c r="I317" i="12" l="1"/>
  <c r="J317" i="12" s="1"/>
  <c r="M317" i="12" s="1"/>
  <c r="N317" i="12" s="1"/>
  <c r="K317" i="12" l="1"/>
  <c r="L317" i="12" l="1"/>
  <c r="E318" i="12"/>
  <c r="F318" i="12" s="1"/>
  <c r="H318" i="12" l="1"/>
  <c r="G318" i="12"/>
  <c r="I318" i="12" l="1"/>
  <c r="J318" i="12" s="1"/>
  <c r="M318" i="12" s="1"/>
  <c r="N318" i="12" s="1"/>
  <c r="K318" i="12" l="1"/>
  <c r="L318" i="12" l="1"/>
  <c r="E319" i="12"/>
  <c r="F319" i="12" s="1"/>
  <c r="H319" i="12" l="1"/>
  <c r="G319" i="12"/>
  <c r="I319" i="12" l="1"/>
  <c r="J319" i="12" s="1"/>
  <c r="M319" i="12" s="1"/>
  <c r="N319" i="12" s="1"/>
  <c r="K319" i="12" l="1"/>
  <c r="E320" i="12" s="1"/>
  <c r="F320" i="12" s="1"/>
  <c r="L319" i="12" l="1"/>
  <c r="G320" i="12"/>
  <c r="H320" i="12"/>
  <c r="I320" i="12" l="1"/>
  <c r="J320" i="12" s="1"/>
  <c r="M320" i="12" s="1"/>
  <c r="N320" i="12" s="1"/>
  <c r="K320" i="12" l="1"/>
  <c r="E321" i="12" l="1"/>
  <c r="F321" i="12" s="1"/>
  <c r="L320" i="12"/>
  <c r="G321" i="12" l="1"/>
  <c r="H321" i="12"/>
  <c r="I321" i="12" l="1"/>
  <c r="J321" i="12" s="1"/>
  <c r="M321" i="12" s="1"/>
  <c r="N321" i="12" s="1"/>
  <c r="K321" i="12" l="1"/>
  <c r="E322" i="12" l="1"/>
  <c r="F322" i="12" s="1"/>
  <c r="L321" i="12"/>
  <c r="H322" i="12" l="1"/>
  <c r="G322" i="12"/>
  <c r="I322" i="12" l="1"/>
  <c r="J322" i="12" s="1"/>
  <c r="M322" i="12" s="1"/>
  <c r="N322" i="12" s="1"/>
  <c r="K322" i="12" l="1"/>
  <c r="L322" i="12" l="1"/>
  <c r="E323" i="12"/>
  <c r="F323" i="12" s="1"/>
  <c r="G323" i="12" l="1"/>
  <c r="H323" i="12"/>
  <c r="I323" i="12" l="1"/>
  <c r="J323" i="12" s="1"/>
  <c r="M323" i="12" s="1"/>
  <c r="N323" i="12" s="1"/>
  <c r="K323" i="12" l="1"/>
  <c r="L323" i="12" l="1"/>
  <c r="E324" i="12"/>
  <c r="F324" i="12" s="1"/>
  <c r="G324" i="12" l="1"/>
  <c r="H324" i="12"/>
  <c r="I324" i="12" l="1"/>
  <c r="J324" i="12" s="1"/>
  <c r="M324" i="12" s="1"/>
  <c r="N324" i="12" s="1"/>
  <c r="K324" i="12" l="1"/>
  <c r="E325" i="12" l="1"/>
  <c r="F325" i="12" s="1"/>
  <c r="L324" i="12"/>
  <c r="H325" i="12" l="1"/>
  <c r="G325" i="12"/>
  <c r="I325" i="12" l="1"/>
  <c r="J325" i="12" s="1"/>
  <c r="M325" i="12" s="1"/>
  <c r="N325" i="12" s="1"/>
  <c r="K325" i="12" l="1"/>
  <c r="L325" i="12" l="1"/>
  <c r="E326" i="12"/>
  <c r="F326" i="12" s="1"/>
  <c r="G326" i="12" l="1"/>
  <c r="H326" i="12"/>
  <c r="I326" i="12" l="1"/>
  <c r="J326" i="12" s="1"/>
  <c r="M326" i="12" s="1"/>
  <c r="N326" i="12" s="1"/>
  <c r="K326" i="12" l="1"/>
  <c r="E327" i="12" l="1"/>
  <c r="F327" i="12" s="1"/>
  <c r="L326" i="12"/>
  <c r="G327" i="12" l="1"/>
  <c r="H327" i="12"/>
  <c r="I327" i="12" l="1"/>
  <c r="J327" i="12" s="1"/>
  <c r="M327" i="12" s="1"/>
  <c r="N327" i="12" s="1"/>
  <c r="K327" i="12" l="1"/>
  <c r="L327" i="12" l="1"/>
  <c r="E328" i="12"/>
  <c r="F328" i="12" s="1"/>
  <c r="H328" i="12" l="1"/>
  <c r="G328" i="12"/>
  <c r="I328" i="12" l="1"/>
  <c r="J328" i="12" s="1"/>
  <c r="M328" i="12" s="1"/>
  <c r="N328" i="12" s="1"/>
  <c r="K328" i="12" l="1"/>
  <c r="E329" i="12" l="1"/>
  <c r="F329" i="12" s="1"/>
  <c r="L328" i="12"/>
  <c r="G329" i="12" l="1"/>
  <c r="H329" i="12"/>
  <c r="I329" i="12" l="1"/>
  <c r="J329" i="12" s="1"/>
  <c r="M329" i="12" s="1"/>
  <c r="N329" i="12" s="1"/>
  <c r="K329" i="12" l="1"/>
  <c r="L329" i="12" l="1"/>
  <c r="E330" i="12"/>
  <c r="F330" i="12" s="1"/>
  <c r="H330" i="12" l="1"/>
  <c r="G330" i="12"/>
  <c r="I330" i="12" l="1"/>
  <c r="J330" i="12" s="1"/>
  <c r="M330" i="12" s="1"/>
  <c r="N330" i="12" s="1"/>
  <c r="K330" i="12" l="1"/>
  <c r="E331" i="12" l="1"/>
  <c r="F331" i="12" s="1"/>
  <c r="L330" i="12"/>
  <c r="G331" i="12" l="1"/>
  <c r="H331" i="12"/>
  <c r="I331" i="12" l="1"/>
  <c r="J331" i="12" s="1"/>
  <c r="M331" i="12" s="1"/>
  <c r="N331" i="12" s="1"/>
  <c r="K331" i="12" l="1"/>
  <c r="E332" i="12" l="1"/>
  <c r="F332" i="12" s="1"/>
  <c r="L331" i="12"/>
  <c r="G332" i="12" l="1"/>
  <c r="H332" i="12"/>
  <c r="I332" i="12" l="1"/>
  <c r="J332" i="12" s="1"/>
  <c r="M332" i="12" s="1"/>
  <c r="N332" i="12" s="1"/>
  <c r="K332" i="12" l="1"/>
  <c r="E333" i="12" l="1"/>
  <c r="F333" i="12" s="1"/>
  <c r="L332" i="12"/>
  <c r="H333" i="12" l="1"/>
  <c r="G333" i="12"/>
  <c r="I333" i="12" l="1"/>
  <c r="J333" i="12" s="1"/>
  <c r="M333" i="12" s="1"/>
  <c r="N333" i="12" s="1"/>
  <c r="K333" i="12" l="1"/>
  <c r="L333" i="12" l="1"/>
  <c r="E334" i="12"/>
  <c r="F334" i="12" s="1"/>
  <c r="G334" i="12" l="1"/>
  <c r="H334" i="12"/>
  <c r="I334" i="12" l="1"/>
  <c r="J334" i="12" s="1"/>
  <c r="M334" i="12" s="1"/>
  <c r="N334" i="12" s="1"/>
  <c r="K334" i="12" l="1"/>
  <c r="L334" i="12" l="1"/>
  <c r="E335" i="12"/>
  <c r="F335" i="12" s="1"/>
  <c r="H335" i="12" l="1"/>
  <c r="G335" i="12"/>
  <c r="I335" i="12" l="1"/>
  <c r="J335" i="12" s="1"/>
  <c r="M335" i="12" s="1"/>
  <c r="N335" i="12" s="1"/>
  <c r="K335" i="12" l="1"/>
  <c r="L335" i="12" l="1"/>
  <c r="E336" i="12"/>
  <c r="F336" i="12" s="1"/>
  <c r="G336" i="12" l="1"/>
  <c r="H336" i="12"/>
  <c r="I336" i="12" l="1"/>
  <c r="J336" i="12" s="1"/>
  <c r="M336" i="12" s="1"/>
  <c r="N336" i="12" s="1"/>
  <c r="K336" i="12" l="1"/>
  <c r="E337" i="12" l="1"/>
  <c r="F337" i="12" s="1"/>
  <c r="L336" i="12"/>
  <c r="G337" i="12" l="1"/>
  <c r="H337" i="12"/>
  <c r="I337" i="12" l="1"/>
  <c r="J337" i="12" s="1"/>
  <c r="M337" i="12" s="1"/>
  <c r="N337" i="12" s="1"/>
  <c r="K337" i="12" l="1"/>
  <c r="L337" i="12" l="1"/>
  <c r="E338" i="12"/>
  <c r="F338" i="12" s="1"/>
  <c r="G338" i="12" l="1"/>
  <c r="H338" i="12"/>
  <c r="I338" i="12" l="1"/>
  <c r="J338" i="12" s="1"/>
  <c r="M338" i="12" s="1"/>
  <c r="N338" i="12" s="1"/>
  <c r="K338" i="12" l="1"/>
  <c r="L338" i="12" l="1"/>
  <c r="E339" i="12"/>
  <c r="F339" i="12" s="1"/>
  <c r="H339" i="12" l="1"/>
  <c r="G339" i="12"/>
  <c r="I339" i="12" l="1"/>
  <c r="J339" i="12" s="1"/>
  <c r="M339" i="12" s="1"/>
  <c r="N339" i="12" s="1"/>
  <c r="K339" i="12" l="1"/>
  <c r="L339" i="12" l="1"/>
  <c r="E340" i="12"/>
  <c r="F340" i="12" s="1"/>
  <c r="G340" i="12" l="1"/>
  <c r="H340" i="12"/>
  <c r="I340" i="12" l="1"/>
  <c r="J340" i="12" s="1"/>
  <c r="M340" i="12" s="1"/>
  <c r="N340" i="12" s="1"/>
  <c r="K340" i="12" l="1"/>
  <c r="E341" i="12" l="1"/>
  <c r="F341" i="12" s="1"/>
  <c r="L340" i="12"/>
  <c r="G341" i="12" l="1"/>
  <c r="H341" i="12"/>
  <c r="I341" i="12" l="1"/>
  <c r="J341" i="12" s="1"/>
  <c r="M341" i="12" s="1"/>
  <c r="N341" i="12" s="1"/>
  <c r="K341" i="12" l="1"/>
  <c r="E342" i="12" l="1"/>
  <c r="F342" i="12" s="1"/>
  <c r="L341" i="12"/>
  <c r="H342" i="12" l="1"/>
  <c r="G342" i="12"/>
  <c r="I342" i="12" l="1"/>
  <c r="J342" i="12" s="1"/>
  <c r="M342" i="12" s="1"/>
  <c r="N342" i="12" s="1"/>
  <c r="K342" i="12" l="1"/>
  <c r="E343" i="12" l="1"/>
  <c r="F343" i="12" s="1"/>
  <c r="L342" i="12"/>
  <c r="G343" i="12" l="1"/>
  <c r="H343" i="12"/>
  <c r="I343" i="12" l="1"/>
  <c r="J343" i="12" s="1"/>
  <c r="M343" i="12" s="1"/>
  <c r="N343" i="12" s="1"/>
  <c r="K343" i="12" l="1"/>
  <c r="L343" i="12" l="1"/>
  <c r="E344" i="12"/>
  <c r="F344" i="12" s="1"/>
  <c r="H344" i="12" l="1"/>
  <c r="G344" i="12"/>
  <c r="I344" i="12" l="1"/>
  <c r="J344" i="12" s="1"/>
  <c r="M344" i="12" s="1"/>
  <c r="N344" i="12" s="1"/>
  <c r="K344" i="12" l="1"/>
  <c r="L344" i="12" l="1"/>
  <c r="E345" i="12"/>
  <c r="F345" i="12" s="1"/>
  <c r="G345" i="12" l="1"/>
  <c r="H345" i="12"/>
  <c r="I345" i="12" l="1"/>
  <c r="J345" i="12" s="1"/>
  <c r="M345" i="12" s="1"/>
  <c r="N345" i="12" s="1"/>
  <c r="K345" i="12" l="1"/>
  <c r="E346" i="12" l="1"/>
  <c r="F346" i="12" s="1"/>
  <c r="L345" i="12"/>
  <c r="G346" i="12" l="1"/>
  <c r="H346" i="12"/>
  <c r="I346" i="12" l="1"/>
  <c r="J346" i="12" s="1"/>
  <c r="M346" i="12" s="1"/>
  <c r="N346" i="12" s="1"/>
  <c r="K346" i="12" l="1"/>
  <c r="L346" i="12" l="1"/>
  <c r="E347" i="12"/>
  <c r="F347" i="12" s="1"/>
  <c r="H347" i="12" l="1"/>
  <c r="G347" i="12"/>
  <c r="I347" i="12" l="1"/>
  <c r="J347" i="12" s="1"/>
  <c r="M347" i="12" s="1"/>
  <c r="N347" i="12" s="1"/>
  <c r="K347" i="12" l="1"/>
  <c r="L347" i="12" l="1"/>
  <c r="E348" i="12"/>
  <c r="F348" i="12" s="1"/>
  <c r="G348" i="12" l="1"/>
  <c r="H348" i="12"/>
  <c r="I348" i="12" l="1"/>
  <c r="J348" i="12" s="1"/>
  <c r="M348" i="12" s="1"/>
  <c r="N348" i="12" s="1"/>
  <c r="K348" i="12" l="1"/>
  <c r="E349" i="12" l="1"/>
  <c r="F349" i="12" s="1"/>
  <c r="L348" i="12"/>
  <c r="H349" i="12" l="1"/>
  <c r="G349" i="12"/>
  <c r="I349" i="12" l="1"/>
  <c r="J349" i="12" s="1"/>
  <c r="M349" i="12" s="1"/>
  <c r="N349" i="12" s="1"/>
  <c r="K349" i="12" l="1"/>
  <c r="E350" i="12" l="1"/>
  <c r="F350" i="12" s="1"/>
  <c r="L349" i="12"/>
  <c r="G350" i="12" l="1"/>
  <c r="H350" i="12"/>
  <c r="I350" i="12" l="1"/>
  <c r="J350" i="12" s="1"/>
  <c r="M350" i="12" s="1"/>
  <c r="N350" i="12" s="1"/>
  <c r="K350" i="12" l="1"/>
  <c r="L350" i="12" l="1"/>
  <c r="E351" i="12"/>
  <c r="F351" i="12" s="1"/>
  <c r="H351" i="12" l="1"/>
  <c r="G351" i="12"/>
  <c r="I351" i="12" l="1"/>
  <c r="J351" i="12" s="1"/>
  <c r="M351" i="12" s="1"/>
  <c r="N351" i="12" s="1"/>
  <c r="K351" i="12" l="1"/>
  <c r="L351" i="12" l="1"/>
  <c r="E352" i="12"/>
  <c r="F352" i="12" s="1"/>
  <c r="H352" i="12" l="1"/>
  <c r="G352" i="12"/>
  <c r="I352" i="12" l="1"/>
  <c r="J352" i="12" s="1"/>
  <c r="M352" i="12" s="1"/>
  <c r="N352" i="12" s="1"/>
  <c r="K352" i="12" l="1"/>
  <c r="E353" i="12" s="1"/>
  <c r="F353" i="12" s="1"/>
  <c r="L352" i="12" l="1"/>
  <c r="G353" i="12"/>
  <c r="H353" i="12"/>
  <c r="I353" i="12" l="1"/>
  <c r="J353" i="12" s="1"/>
  <c r="M353" i="12" s="1"/>
  <c r="N353" i="12" s="1"/>
  <c r="K353" i="12" l="1"/>
  <c r="L353" i="12" l="1"/>
  <c r="E354" i="12"/>
  <c r="F354" i="12" s="1"/>
  <c r="G354" i="12" l="1"/>
  <c r="H354" i="12"/>
  <c r="I354" i="12" l="1"/>
  <c r="J354" i="12" s="1"/>
  <c r="M354" i="12" s="1"/>
  <c r="N354" i="12" s="1"/>
  <c r="K354" i="12" l="1"/>
  <c r="L354" i="12" l="1"/>
  <c r="E355" i="12"/>
  <c r="F355" i="12" s="1"/>
  <c r="G355" i="12" l="1"/>
  <c r="H355" i="12"/>
  <c r="I355" i="12" l="1"/>
  <c r="J355" i="12" s="1"/>
  <c r="M355" i="12" s="1"/>
  <c r="N355" i="12" s="1"/>
  <c r="K355" i="12" l="1"/>
  <c r="L355" i="12" l="1"/>
  <c r="E356" i="12"/>
  <c r="F356" i="12" s="1"/>
  <c r="H356" i="12" l="1"/>
  <c r="G356" i="12"/>
  <c r="I356" i="12" l="1"/>
  <c r="J356" i="12" s="1"/>
  <c r="M356" i="12" s="1"/>
  <c r="N356" i="12" s="1"/>
  <c r="K356" i="12" l="1"/>
  <c r="E357" i="12" l="1"/>
  <c r="F357" i="12" s="1"/>
  <c r="L356" i="12"/>
  <c r="H357" i="12" l="1"/>
  <c r="G357" i="12"/>
  <c r="I357" i="12" l="1"/>
  <c r="J357" i="12" s="1"/>
  <c r="M357" i="12" s="1"/>
  <c r="N357" i="12" s="1"/>
  <c r="K357" i="12" l="1"/>
  <c r="E358" i="12" l="1"/>
  <c r="F358" i="12" s="1"/>
  <c r="L357" i="12"/>
  <c r="G358" i="12" l="1"/>
  <c r="H358" i="12"/>
  <c r="I358" i="12" l="1"/>
  <c r="J358" i="12" s="1"/>
  <c r="M358" i="12" s="1"/>
  <c r="N358" i="12" s="1"/>
  <c r="K358" i="12" l="1"/>
  <c r="E359" i="12" l="1"/>
  <c r="F359" i="12" s="1"/>
  <c r="L358" i="12"/>
  <c r="G359" i="12" l="1"/>
  <c r="H359" i="12"/>
  <c r="I359" i="12" l="1"/>
  <c r="J359" i="12" s="1"/>
  <c r="M359" i="12" s="1"/>
  <c r="N359" i="12" s="1"/>
  <c r="K359" i="12" l="1"/>
  <c r="L359" i="12" l="1"/>
  <c r="E360" i="12"/>
  <c r="F360" i="12" s="1"/>
  <c r="G360" i="12" l="1"/>
  <c r="H360" i="12"/>
  <c r="I360" i="12" l="1"/>
  <c r="J360" i="12" s="1"/>
  <c r="M360" i="12" s="1"/>
  <c r="N360" i="12" s="1"/>
  <c r="K360" i="12" l="1"/>
  <c r="E361" i="12" l="1"/>
  <c r="F361" i="12" s="1"/>
  <c r="L360" i="12"/>
  <c r="G361" i="12" l="1"/>
  <c r="H361" i="12"/>
  <c r="I361" i="12" l="1"/>
  <c r="J361" i="12" s="1"/>
  <c r="M361" i="12" s="1"/>
  <c r="N361" i="12" s="1"/>
  <c r="K361" i="12" l="1"/>
  <c r="E362" i="12" l="1"/>
  <c r="F362" i="12" s="1"/>
  <c r="L361" i="12"/>
  <c r="G362" i="12" l="1"/>
  <c r="H362" i="12"/>
  <c r="I362" i="12" l="1"/>
  <c r="J362" i="12" s="1"/>
  <c r="M362" i="12" s="1"/>
  <c r="N362" i="12" s="1"/>
  <c r="K362" i="12" l="1"/>
  <c r="E363" i="12" l="1"/>
  <c r="F363" i="12" s="1"/>
  <c r="L362" i="12"/>
  <c r="G363" i="12" l="1"/>
  <c r="H363" i="12"/>
  <c r="I363" i="12" l="1"/>
  <c r="J363" i="12" s="1"/>
  <c r="M363" i="12" s="1"/>
  <c r="N363" i="12" s="1"/>
  <c r="K363" i="12" l="1"/>
  <c r="E364" i="12" l="1"/>
  <c r="F364" i="12" s="1"/>
  <c r="L363" i="12"/>
  <c r="H364" i="12" l="1"/>
  <c r="G364" i="12"/>
  <c r="I364" i="12" l="1"/>
  <c r="J364" i="12" s="1"/>
  <c r="M364" i="12" s="1"/>
  <c r="N364" i="12" s="1"/>
  <c r="K364" i="12" l="1"/>
  <c r="L364" i="12" l="1"/>
  <c r="E365" i="12"/>
  <c r="F365" i="12" s="1"/>
  <c r="G365" i="12" l="1"/>
  <c r="H365" i="12"/>
  <c r="I365" i="12" l="1"/>
  <c r="J365" i="12" s="1"/>
  <c r="M365" i="12" s="1"/>
  <c r="N365" i="12" s="1"/>
  <c r="K365" i="12" l="1"/>
  <c r="E366" i="12" l="1"/>
  <c r="F366" i="12" s="1"/>
  <c r="L365" i="12"/>
  <c r="H366" i="12" l="1"/>
  <c r="G366" i="12"/>
  <c r="I366" i="12" l="1"/>
  <c r="J366" i="12" s="1"/>
  <c r="M366" i="12" s="1"/>
  <c r="N366" i="12" s="1"/>
  <c r="K366" i="12" l="1"/>
  <c r="L366" i="12" l="1"/>
  <c r="E367" i="12"/>
  <c r="F367" i="12" s="1"/>
  <c r="H367" i="12" l="1"/>
  <c r="G367" i="12"/>
  <c r="I367" i="12" l="1"/>
  <c r="J367" i="12" s="1"/>
  <c r="M367" i="12" s="1"/>
  <c r="N367" i="12" s="1"/>
  <c r="K367" i="12" l="1"/>
  <c r="E368" i="12" l="1"/>
  <c r="F368" i="12" s="1"/>
  <c r="L367" i="12"/>
  <c r="H368" i="12" l="1"/>
  <c r="G368" i="12"/>
  <c r="I368" i="12" l="1"/>
  <c r="J368" i="12" s="1"/>
  <c r="M368" i="12" s="1"/>
  <c r="N368" i="12" s="1"/>
  <c r="K368" i="12" l="1"/>
  <c r="L368" i="12" l="1"/>
  <c r="E369" i="12"/>
  <c r="F369" i="12" s="1"/>
  <c r="G369" i="12" l="1"/>
  <c r="H369" i="12"/>
  <c r="I369" i="12" l="1"/>
  <c r="J369" i="12" s="1"/>
  <c r="M369" i="12" l="1"/>
  <c r="K369" i="12"/>
  <c r="L369" i="12" l="1"/>
  <c r="N369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 Vachtarčíková</author>
  </authors>
  <commentList>
    <comment ref="C6" authorId="0" shapeId="0" xr:uid="{F1D5C4AF-CDA3-4CD0-9AA4-2EF995031075}">
      <text>
        <r>
          <rPr>
            <sz val="11"/>
            <color rgb="FF000000"/>
            <rFont val="Calibri"/>
            <family val="2"/>
            <charset val="238"/>
          </rPr>
          <t>Balance lze změnit dle výše vkladu</t>
        </r>
      </text>
    </comment>
    <comment ref="C11" authorId="0" shapeId="0" xr:uid="{6FF9A6B5-711A-4B47-8CB1-91D5F58C315A}">
      <text>
        <r>
          <rPr>
            <sz val="11"/>
            <color rgb="FF000000"/>
            <rFont val="Calibri"/>
            <family val="2"/>
            <charset val="238"/>
          </rPr>
          <t>Zisk lze změnit dle předpokládaných výsledků vlastního tradingu</t>
        </r>
      </text>
    </comment>
  </commentList>
</comments>
</file>

<file path=xl/sharedStrings.xml><?xml version="1.0" encoding="utf-8"?>
<sst xmlns="http://schemas.openxmlformats.org/spreadsheetml/2006/main" count="55" uniqueCount="41">
  <si>
    <t xml:space="preserve">           Orientační výpočet složeného úročení a zisku pro váš trading</t>
  </si>
  <si>
    <t>Zadání parametrů tradingu:</t>
  </si>
  <si>
    <t>Výsledky:</t>
  </si>
  <si>
    <t>Zadej velikost předpokládaného vkladu v €:</t>
  </si>
  <si>
    <t>Balance lze změnit dle výše vkladu</t>
  </si>
  <si>
    <t>Naobchodovaný zisk € na konci zvoleného období:</t>
  </si>
  <si>
    <t>Kumulované úroky za zvolené období v €:</t>
  </si>
  <si>
    <t>Zisk + úroky celkem  za zvolené období v €:</t>
  </si>
  <si>
    <t>Zadej předpokládané % měsíčního zisku 
z tradingu:</t>
  </si>
  <si>
    <t>Zisk lze změnit dle předpokládaných výsledků vlastního tradingu</t>
  </si>
  <si>
    <t>Zadej počet měsíců pro výpočet 
(vyber z roletky povolené hodnoty 6, 12, 24, 36, 48, 60):</t>
  </si>
  <si>
    <t>Poznámka: Roletka pro výběr hodnot se objeví při kliknutí na příslušnou buňku. Ostatní hodnoty lze volit libovolně.</t>
  </si>
  <si>
    <t>Vstupní parametry</t>
  </si>
  <si>
    <t>Měsíc</t>
  </si>
  <si>
    <t>Naobchodovaný Zisk v měsíci €</t>
  </si>
  <si>
    <t>Naobchodovaný Zisk kumulovaně €</t>
  </si>
  <si>
    <t>Úrok  za měsíc</t>
  </si>
  <si>
    <t>Úrok  kumulovaně</t>
  </si>
  <si>
    <t>Zisk + úrok kumulovaně na konci měsíce</t>
  </si>
  <si>
    <t>Počet měsíců</t>
  </si>
  <si>
    <t>Úrok</t>
  </si>
  <si>
    <t>TBM %</t>
  </si>
  <si>
    <t>Zadej % úrokové míry na účtu 
(vyber z roletky povolené hodnoty 4 %, 8 %, 10%, 12%):</t>
  </si>
  <si>
    <t>Navýšené equity (vklad+bonus+zisk)</t>
  </si>
  <si>
    <t>Počáteční equity v €:</t>
  </si>
  <si>
    <t>Na konci období = equity + zisk + úroky celkem v €:</t>
  </si>
  <si>
    <t>Moje peníze</t>
  </si>
  <si>
    <t>Zadej Bonus Trading Margin (BTM) v % 
(vyber z roletky):</t>
  </si>
  <si>
    <t>Vklad</t>
  </si>
  <si>
    <t>BTM</t>
  </si>
  <si>
    <t>Equity</t>
  </si>
  <si>
    <t>Balance + BTM na konci měsíce</t>
  </si>
  <si>
    <t>Equity + zisk +
úroky na konci měsíce</t>
  </si>
  <si>
    <t>Equity + zisk kumulovaně</t>
  </si>
  <si>
    <t>% zhodnocení vkladu</t>
  </si>
  <si>
    <t>Zhodnocení vkladu v %:</t>
  </si>
  <si>
    <t>Bonus Trading Margin (BTM) v €:</t>
  </si>
  <si>
    <t>DEN</t>
  </si>
  <si>
    <t>Úrok  za den</t>
  </si>
  <si>
    <t>Pomocný pro grafy</t>
  </si>
  <si>
    <t>Moje peníze = mohu si vybrat v €: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</si>
</sst>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8"/>
      <color rgb="FF000000"/>
      <name val="Calibri"/>
      <family val="2"/>
    </font>
    <font>
      <sz val="8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3" fontId="0" fillId="0" borderId="1" xfId="0" applyNumberFormat="1" applyBorder="1"/>
    <xf numFmtId="3" fontId="0" fillId="3" borderId="1" xfId="0" applyNumberForma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9" fontId="0" fillId="0" borderId="1" xfId="0" applyNumberFormat="1" applyBorder="1"/>
    <xf numFmtId="3" fontId="0" fillId="0" borderId="1" xfId="0" applyNumberFormat="1" applyBorder="1" applyAlignment="1">
      <alignment horizontal="right"/>
    </xf>
    <xf numFmtId="3" fontId="0" fillId="3" borderId="1" xfId="0" applyNumberFormat="1" applyFill="1" applyBorder="1" applyAlignment="1">
      <alignment horizontal="right"/>
    </xf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165" fontId="1" fillId="0" borderId="1" xfId="0" applyNumberFormat="1" applyFont="1" applyBorder="1" applyAlignment="1">
      <alignment horizontal="center" wrapText="1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left"/>
    </xf>
    <xf numFmtId="3" fontId="4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165" fontId="4" fillId="3" borderId="1" xfId="0" applyNumberFormat="1" applyFont="1" applyFill="1" applyBorder="1" applyAlignment="1">
      <alignment vertical="center"/>
    </xf>
    <xf numFmtId="0" fontId="4" fillId="3" borderId="3" xfId="0" applyFont="1" applyFill="1" applyBorder="1" applyAlignment="1">
      <alignment vertical="center" wrapText="1"/>
    </xf>
    <xf numFmtId="3" fontId="4" fillId="3" borderId="3" xfId="0" applyNumberFormat="1" applyFont="1" applyFill="1" applyBorder="1" applyAlignment="1">
      <alignment vertical="center"/>
    </xf>
    <xf numFmtId="0" fontId="4" fillId="3" borderId="4" xfId="0" applyFont="1" applyFill="1" applyBorder="1" applyAlignment="1">
      <alignment vertical="center" wrapText="1"/>
    </xf>
    <xf numFmtId="3" fontId="4" fillId="3" borderId="2" xfId="0" applyNumberFormat="1" applyFont="1" applyFill="1" applyBorder="1" applyAlignment="1">
      <alignment vertical="center"/>
    </xf>
    <xf numFmtId="0" fontId="10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11" fillId="0" borderId="0" xfId="0" applyFont="1" applyAlignment="1">
      <alignment vertical="center" wrapText="1"/>
    </xf>
    <xf numFmtId="0" fontId="5" fillId="4" borderId="0" xfId="0" applyFont="1" applyFill="1" applyAlignment="1">
      <alignment horizontal="center" vertical="top"/>
    </xf>
    <xf numFmtId="3" fontId="4" fillId="5" borderId="1" xfId="0" applyNumberFormat="1" applyFont="1" applyFill="1" applyBorder="1" applyAlignment="1">
      <alignment horizontal="center" vertical="center"/>
    </xf>
    <xf numFmtId="0" fontId="13" fillId="0" borderId="0" xfId="0" applyFont="1"/>
    <xf numFmtId="0" fontId="14" fillId="0" borderId="1" xfId="0" applyFont="1" applyBorder="1" applyAlignment="1">
      <alignment horizontal="center" wrapText="1"/>
    </xf>
    <xf numFmtId="3" fontId="13" fillId="0" borderId="1" xfId="0" applyNumberFormat="1" applyFont="1" applyBorder="1"/>
    <xf numFmtId="3" fontId="13" fillId="3" borderId="1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0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b="1"/>
              <a:t>Složené úročení</a:t>
            </a:r>
            <a:r>
              <a:rPr lang="en-US" b="1"/>
              <a:t>, </a:t>
            </a:r>
            <a:r>
              <a:rPr lang="cs-CZ" b="1"/>
              <a:t>BTM a využití zisku pro obchodování</a:t>
            </a:r>
            <a:r>
              <a:rPr lang="cs-CZ" b="1" baseline="0"/>
              <a:t>  </a:t>
            </a:r>
            <a:br>
              <a:rPr lang="cs-CZ" b="1" baseline="0"/>
            </a:br>
            <a:r>
              <a:rPr lang="cs-CZ" b="1" baseline="0"/>
              <a:t>za 6 měsíců</a:t>
            </a:r>
            <a:endParaRPr lang="cs-CZ" b="1"/>
          </a:p>
        </c:rich>
      </c:tx>
      <c:layout>
        <c:manualLayout>
          <c:xMode val="edge"/>
          <c:yMode val="edge"/>
          <c:x val="0.27706166934642401"/>
          <c:y val="6.65012328004453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1247995565091522"/>
          <c:y val="0.2378639942734431"/>
          <c:w val="0.76306595942595579"/>
          <c:h val="0.6012258013202895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'V-měs'!$D$4</c:f>
              <c:strCache>
                <c:ptCount val="1"/>
                <c:pt idx="0">
                  <c:v>BTM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'V-měs'!$B$5:$B$10</c:f>
              <c:numCache>
                <c:formatCode>#,##0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'V-měs'!$D$5:$D$10</c:f>
              <c:numCache>
                <c:formatCode>#,##0</c:formatCode>
                <c:ptCount val="6"/>
                <c:pt idx="0">
                  <c:v>16000</c:v>
                </c:pt>
                <c:pt idx="1">
                  <c:v>16000</c:v>
                </c:pt>
                <c:pt idx="2">
                  <c:v>16000</c:v>
                </c:pt>
                <c:pt idx="3">
                  <c:v>16000</c:v>
                </c:pt>
                <c:pt idx="4">
                  <c:v>16000</c:v>
                </c:pt>
                <c:pt idx="5">
                  <c:v>16000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D1-4454-A650-614545C0037E}"/>
            </c:ext>
          </c:extLst>
        </c:ser>
        <c:ser>
          <c:idx val="0"/>
          <c:order val="1"/>
          <c:tx>
            <c:strRef>
              <c:f>'V-měs'!$L$4</c:f>
              <c:strCache>
                <c:ptCount val="1"/>
                <c:pt idx="0">
                  <c:v>Moje peníze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'V-měs'!$B$5:$B$10</c:f>
              <c:numCache>
                <c:formatCode>#,##0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'V-měs'!$L$5:$L$10</c:f>
              <c:numCache>
                <c:formatCode>#,##0</c:formatCode>
                <c:ptCount val="6"/>
                <c:pt idx="0">
                  <c:v>20964.800000000003</c:v>
                </c:pt>
                <c:pt idx="1">
                  <c:v>21950.528000000006</c:v>
                </c:pt>
                <c:pt idx="2">
                  <c:v>22962.542080000007</c:v>
                </c:pt>
                <c:pt idx="3">
                  <c:v>24001.54320213334</c:v>
                </c:pt>
                <c:pt idx="4">
                  <c:v>25068.251020856893</c:v>
                </c:pt>
                <c:pt idx="5">
                  <c:v>26163.404381413071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5BD1-4454-A650-614545C00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3859040"/>
        <c:axId val="363861120"/>
      </c:barChart>
      <c:lineChart>
        <c:grouping val="stacked"/>
        <c:varyColors val="0"/>
        <c:ser>
          <c:idx val="3"/>
          <c:order val="2"/>
          <c:tx>
            <c:strRef>
              <c:f>'V-měs'!$N$4</c:f>
              <c:strCache>
                <c:ptCount val="1"/>
                <c:pt idx="0">
                  <c:v>% zhodnocení vkladu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6350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'V-měs'!$B$5:$B$16</c:f>
              <c:numCache>
                <c:formatCode>#,##0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'V-měs'!$N$5:$N$10</c:f>
              <c:numCache>
                <c:formatCode>#\ ##0.0</c:formatCode>
                <c:ptCount val="6"/>
                <c:pt idx="0">
                  <c:v>4.8239999999999998</c:v>
                </c:pt>
                <c:pt idx="1">
                  <c:v>9.7526399999999995</c:v>
                </c:pt>
                <c:pt idx="2">
                  <c:v>14.8127104</c:v>
                </c:pt>
                <c:pt idx="3">
                  <c:v>20.00771601066667</c:v>
                </c:pt>
                <c:pt idx="4">
                  <c:v>25.341255104284446</c:v>
                </c:pt>
                <c:pt idx="5">
                  <c:v>30.817021907065364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D1-4454-A650-614545C00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658960"/>
        <c:axId val="492659376"/>
      </c:lineChart>
      <c:catAx>
        <c:axId val="363859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="1"/>
                  <a:t>Měsíc</a:t>
                </a:r>
              </a:p>
            </c:rich>
          </c:tx>
          <c:layout>
            <c:manualLayout>
              <c:xMode val="edge"/>
              <c:yMode val="edge"/>
              <c:x val="0.11228435951711761"/>
              <c:y val="0.849402370158275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b" anchorCtr="0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63861120"/>
        <c:crosses val="autoZero"/>
        <c:auto val="1"/>
        <c:lblAlgn val="ctr"/>
        <c:lblOffset val="100"/>
        <c:noMultiLvlLbl val="0"/>
      </c:catAx>
      <c:valAx>
        <c:axId val="36386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/>
                  <a:t>EUR</a:t>
                </a:r>
              </a:p>
            </c:rich>
          </c:tx>
          <c:layout>
            <c:manualLayout>
              <c:xMode val="edge"/>
              <c:yMode val="edge"/>
              <c:x val="7.4055750072319168E-2"/>
              <c:y val="0.180526525093454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63859040"/>
        <c:crosses val="autoZero"/>
        <c:crossBetween val="between"/>
      </c:valAx>
      <c:valAx>
        <c:axId val="492659376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% zhodnocení</a:t>
                </a:r>
              </a:p>
            </c:rich>
          </c:tx>
          <c:layout>
            <c:manualLayout>
              <c:xMode val="edge"/>
              <c:yMode val="edge"/>
              <c:x val="0.85372107615172732"/>
              <c:y val="0.176365068002863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\ ##0.0" sourceLinked="1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92658960"/>
        <c:crosses val="max"/>
        <c:crossBetween val="between"/>
      </c:valAx>
      <c:catAx>
        <c:axId val="492658960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4926593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628463575730417"/>
          <c:y val="0.88156494074604308"/>
          <c:w val="0.60762875086032708"/>
          <c:h val="7.80310188499164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0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b="1"/>
              <a:t>Složené úročení</a:t>
            </a:r>
            <a:r>
              <a:rPr lang="en-US" b="1"/>
              <a:t>, </a:t>
            </a:r>
            <a:r>
              <a:rPr lang="cs-CZ" b="1"/>
              <a:t>BTM a využití zisku pro obchodování</a:t>
            </a:r>
            <a:r>
              <a:rPr lang="cs-CZ" b="1" baseline="0"/>
              <a:t>  </a:t>
            </a:r>
            <a:br>
              <a:rPr lang="cs-CZ" b="1" baseline="0"/>
            </a:br>
            <a:r>
              <a:rPr lang="cs-CZ" b="1" baseline="0"/>
              <a:t>za 12 měsíců</a:t>
            </a:r>
            <a:endParaRPr lang="cs-CZ" b="1"/>
          </a:p>
        </c:rich>
      </c:tx>
      <c:layout>
        <c:manualLayout>
          <c:xMode val="edge"/>
          <c:yMode val="edge"/>
          <c:x val="0.27844946904572709"/>
          <c:y val="6.85214348206474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1247995565091522"/>
          <c:y val="0.2378639942734431"/>
          <c:w val="0.76306595942595579"/>
          <c:h val="0.6012258013202895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'V-měs'!$D$4</c:f>
              <c:strCache>
                <c:ptCount val="1"/>
                <c:pt idx="0">
                  <c:v>BTM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'V-měs'!$B$5:$B$16</c:f>
              <c:numCache>
                <c:formatCode>#,##0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'V-měs'!$D$5:$D$16</c:f>
              <c:numCache>
                <c:formatCode>#,##0</c:formatCode>
                <c:ptCount val="12"/>
                <c:pt idx="0">
                  <c:v>16000</c:v>
                </c:pt>
                <c:pt idx="1">
                  <c:v>16000</c:v>
                </c:pt>
                <c:pt idx="2">
                  <c:v>16000</c:v>
                </c:pt>
                <c:pt idx="3">
                  <c:v>16000</c:v>
                </c:pt>
                <c:pt idx="4">
                  <c:v>16000</c:v>
                </c:pt>
                <c:pt idx="5">
                  <c:v>16000</c:v>
                </c:pt>
                <c:pt idx="6">
                  <c:v>16000</c:v>
                </c:pt>
                <c:pt idx="7">
                  <c:v>16000</c:v>
                </c:pt>
                <c:pt idx="8">
                  <c:v>16000</c:v>
                </c:pt>
                <c:pt idx="9">
                  <c:v>16000</c:v>
                </c:pt>
                <c:pt idx="10">
                  <c:v>16000</c:v>
                </c:pt>
                <c:pt idx="11">
                  <c:v>16000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61-47A8-A350-F0F6E0B2FE16}"/>
            </c:ext>
          </c:extLst>
        </c:ser>
        <c:ser>
          <c:idx val="0"/>
          <c:order val="1"/>
          <c:tx>
            <c:strRef>
              <c:f>'V-měs'!$L$4</c:f>
              <c:strCache>
                <c:ptCount val="1"/>
                <c:pt idx="0">
                  <c:v>Moje peníze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'V-měs'!$B$5:$B$16</c:f>
              <c:numCache>
                <c:formatCode>#,##0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'V-měs'!$L$5:$L$16</c:f>
              <c:numCache>
                <c:formatCode>#,##0</c:formatCode>
                <c:ptCount val="12"/>
                <c:pt idx="0">
                  <c:v>20964.800000000003</c:v>
                </c:pt>
                <c:pt idx="1">
                  <c:v>21950.528000000006</c:v>
                </c:pt>
                <c:pt idx="2">
                  <c:v>22962.542080000007</c:v>
                </c:pt>
                <c:pt idx="3">
                  <c:v>24001.54320213334</c:v>
                </c:pt>
                <c:pt idx="4">
                  <c:v>25068.251020856893</c:v>
                </c:pt>
                <c:pt idx="5">
                  <c:v>26163.404381413071</c:v>
                </c:pt>
                <c:pt idx="6">
                  <c:v>27287.761831584088</c:v>
                </c:pt>
                <c:pt idx="7">
                  <c:v>28442.102147092999</c:v>
                </c:pt>
                <c:pt idx="8">
                  <c:v>29627.224871015482</c:v>
                </c:pt>
                <c:pt idx="9">
                  <c:v>30843.950867575899</c:v>
                </c:pt>
                <c:pt idx="10">
                  <c:v>32093.122890711253</c:v>
                </c:pt>
                <c:pt idx="11">
                  <c:v>33375.60616779689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E161-47A8-A350-F0F6E0B2F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3859040"/>
        <c:axId val="363861120"/>
      </c:barChart>
      <c:lineChart>
        <c:grouping val="stacked"/>
        <c:varyColors val="0"/>
        <c:ser>
          <c:idx val="3"/>
          <c:order val="2"/>
          <c:tx>
            <c:strRef>
              <c:f>'V-měs'!$N$4</c:f>
              <c:strCache>
                <c:ptCount val="1"/>
                <c:pt idx="0">
                  <c:v>% zhodnocení vkladu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6350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'V-měs'!$B$5:$B$16</c:f>
              <c:numCache>
                <c:formatCode>#,##0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'V-měs'!$N$5:$N$16</c:f>
              <c:numCache>
                <c:formatCode>#\ ##0.0</c:formatCode>
                <c:ptCount val="12"/>
                <c:pt idx="0">
                  <c:v>4.8239999999999998</c:v>
                </c:pt>
                <c:pt idx="1">
                  <c:v>9.7526399999999995</c:v>
                </c:pt>
                <c:pt idx="2">
                  <c:v>14.8127104</c:v>
                </c:pt>
                <c:pt idx="3">
                  <c:v>20.00771601066667</c:v>
                </c:pt>
                <c:pt idx="4">
                  <c:v>25.341255104284446</c:v>
                </c:pt>
                <c:pt idx="5">
                  <c:v>30.817021907065364</c:v>
                </c:pt>
                <c:pt idx="6">
                  <c:v>36.438809157920439</c:v>
                </c:pt>
                <c:pt idx="7">
                  <c:v>42.210510735464979</c:v>
                </c:pt>
                <c:pt idx="8">
                  <c:v>48.136124355077385</c:v>
                </c:pt>
                <c:pt idx="9">
                  <c:v>54.219754337879436</c:v>
                </c:pt>
                <c:pt idx="10">
                  <c:v>60.465614453556228</c:v>
                </c:pt>
                <c:pt idx="11">
                  <c:v>66.878030838984401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61-47A8-A350-F0F6E0B2F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658960"/>
        <c:axId val="492659376"/>
      </c:lineChart>
      <c:catAx>
        <c:axId val="363859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="1"/>
                  <a:t>Měsíc</a:t>
                </a:r>
              </a:p>
            </c:rich>
          </c:tx>
          <c:layout>
            <c:manualLayout>
              <c:xMode val="edge"/>
              <c:yMode val="edge"/>
              <c:x val="8.4231557881609381E-2"/>
              <c:y val="0.849402370158275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b" anchorCtr="0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63861120"/>
        <c:crosses val="autoZero"/>
        <c:auto val="1"/>
        <c:lblAlgn val="ctr"/>
        <c:lblOffset val="100"/>
        <c:noMultiLvlLbl val="0"/>
      </c:catAx>
      <c:valAx>
        <c:axId val="36386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/>
                  <a:t>EUR</a:t>
                </a:r>
              </a:p>
            </c:rich>
          </c:tx>
          <c:layout>
            <c:manualLayout>
              <c:xMode val="edge"/>
              <c:yMode val="edge"/>
              <c:x val="6.106025557284691E-2"/>
              <c:y val="0.184566929133858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63859040"/>
        <c:crosses val="autoZero"/>
        <c:crossBetween val="between"/>
      </c:valAx>
      <c:valAx>
        <c:axId val="492659376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% zhodnocení</a:t>
                </a:r>
              </a:p>
            </c:rich>
          </c:tx>
          <c:layout>
            <c:manualLayout>
              <c:xMode val="edge"/>
              <c:yMode val="edge"/>
              <c:x val="0.85372107615172732"/>
              <c:y val="0.176365068002863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\ ##0.0" sourceLinked="1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92658960"/>
        <c:crosses val="max"/>
        <c:crossBetween val="between"/>
      </c:valAx>
      <c:catAx>
        <c:axId val="492658960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4926593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628463575730417"/>
          <c:y val="0.88156494074604308"/>
          <c:w val="0.60762875086032708"/>
          <c:h val="7.80310188499164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0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b="1"/>
              <a:t>Složené úročení</a:t>
            </a:r>
            <a:r>
              <a:rPr lang="en-US" b="1"/>
              <a:t>, </a:t>
            </a:r>
            <a:r>
              <a:rPr lang="cs-CZ" b="1"/>
              <a:t>BTM a využití zisku pro obchodování</a:t>
            </a:r>
            <a:r>
              <a:rPr lang="cs-CZ" b="1" baseline="0"/>
              <a:t>  </a:t>
            </a:r>
            <a:br>
              <a:rPr lang="cs-CZ" b="1" baseline="0"/>
            </a:br>
            <a:r>
              <a:rPr lang="cs-CZ" b="1" baseline="0"/>
              <a:t>za 24 měsíců</a:t>
            </a:r>
            <a:endParaRPr lang="cs-CZ" b="1"/>
          </a:p>
        </c:rich>
      </c:tx>
      <c:layout>
        <c:manualLayout>
          <c:xMode val="edge"/>
          <c:yMode val="edge"/>
          <c:x val="0.32705477239955055"/>
          <c:y val="6.2460828760041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1247995565091522"/>
          <c:y val="0.2378639942734431"/>
          <c:w val="0.76306595942595579"/>
          <c:h val="0.6012258013202895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'V-měs'!$D$4</c:f>
              <c:strCache>
                <c:ptCount val="1"/>
                <c:pt idx="0">
                  <c:v>BTM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'V-měs'!$B$5:$B$28</c:f>
              <c:numCache>
                <c:formatCode>#,##0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'V-měs'!$D$5:$D$28</c:f>
              <c:numCache>
                <c:formatCode>#,##0</c:formatCode>
                <c:ptCount val="24"/>
                <c:pt idx="0">
                  <c:v>16000</c:v>
                </c:pt>
                <c:pt idx="1">
                  <c:v>16000</c:v>
                </c:pt>
                <c:pt idx="2">
                  <c:v>16000</c:v>
                </c:pt>
                <c:pt idx="3">
                  <c:v>16000</c:v>
                </c:pt>
                <c:pt idx="4">
                  <c:v>16000</c:v>
                </c:pt>
                <c:pt idx="5">
                  <c:v>16000</c:v>
                </c:pt>
                <c:pt idx="6">
                  <c:v>16000</c:v>
                </c:pt>
                <c:pt idx="7">
                  <c:v>16000</c:v>
                </c:pt>
                <c:pt idx="8">
                  <c:v>16000</c:v>
                </c:pt>
                <c:pt idx="9">
                  <c:v>16000</c:v>
                </c:pt>
                <c:pt idx="10">
                  <c:v>16000</c:v>
                </c:pt>
                <c:pt idx="11">
                  <c:v>16000</c:v>
                </c:pt>
                <c:pt idx="12">
                  <c:v>16000</c:v>
                </c:pt>
                <c:pt idx="13">
                  <c:v>16000</c:v>
                </c:pt>
                <c:pt idx="14">
                  <c:v>16000</c:v>
                </c:pt>
                <c:pt idx="15">
                  <c:v>16000</c:v>
                </c:pt>
                <c:pt idx="16">
                  <c:v>16000</c:v>
                </c:pt>
                <c:pt idx="17">
                  <c:v>16000</c:v>
                </c:pt>
                <c:pt idx="18">
                  <c:v>16000</c:v>
                </c:pt>
                <c:pt idx="19">
                  <c:v>16000</c:v>
                </c:pt>
                <c:pt idx="20">
                  <c:v>16000</c:v>
                </c:pt>
                <c:pt idx="21">
                  <c:v>16000</c:v>
                </c:pt>
                <c:pt idx="22">
                  <c:v>16000</c:v>
                </c:pt>
                <c:pt idx="23">
                  <c:v>16000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36-4A66-8106-B3C7FD585327}"/>
            </c:ext>
          </c:extLst>
        </c:ser>
        <c:ser>
          <c:idx val="0"/>
          <c:order val="1"/>
          <c:tx>
            <c:strRef>
              <c:f>'V-měs'!$L$4</c:f>
              <c:strCache>
                <c:ptCount val="1"/>
                <c:pt idx="0">
                  <c:v>Moje peníze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'V-měs'!$B$5:$B$28</c:f>
              <c:numCache>
                <c:formatCode>#,##0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cat>
          <c:val>
            <c:numRef>
              <c:f>'V-měs'!$L$5:$L$28</c:f>
              <c:numCache>
                <c:formatCode>#,##0</c:formatCode>
                <c:ptCount val="24"/>
                <c:pt idx="0">
                  <c:v>20964.800000000003</c:v>
                </c:pt>
                <c:pt idx="1">
                  <c:v>21950.528000000006</c:v>
                </c:pt>
                <c:pt idx="2">
                  <c:v>22962.542080000007</c:v>
                </c:pt>
                <c:pt idx="3">
                  <c:v>24001.54320213334</c:v>
                </c:pt>
                <c:pt idx="4">
                  <c:v>25068.251020856893</c:v>
                </c:pt>
                <c:pt idx="5">
                  <c:v>26163.404381413071</c:v>
                </c:pt>
                <c:pt idx="6">
                  <c:v>27287.761831584088</c:v>
                </c:pt>
                <c:pt idx="7">
                  <c:v>28442.102147092999</c:v>
                </c:pt>
                <c:pt idx="8">
                  <c:v>29627.224871015482</c:v>
                </c:pt>
                <c:pt idx="9">
                  <c:v>30843.950867575899</c:v>
                </c:pt>
                <c:pt idx="10">
                  <c:v>32093.122890711253</c:v>
                </c:pt>
                <c:pt idx="11">
                  <c:v>33375.60616779689</c:v>
                </c:pt>
                <c:pt idx="12">
                  <c:v>34692.288998938144</c:v>
                </c:pt>
                <c:pt idx="13">
                  <c:v>36044.083372243163</c:v>
                </c:pt>
                <c:pt idx="14">
                  <c:v>37431.92559550298</c:v>
                </c:pt>
                <c:pt idx="15">
                  <c:v>38856.776944716396</c:v>
                </c:pt>
                <c:pt idx="16">
                  <c:v>40319.624329908831</c:v>
                </c:pt>
                <c:pt idx="17">
                  <c:v>41821.4809787064</c:v>
                </c:pt>
                <c:pt idx="18">
                  <c:v>43363.387138138569</c:v>
                </c:pt>
                <c:pt idx="19">
                  <c:v>44946.4107951556</c:v>
                </c:pt>
                <c:pt idx="20">
                  <c:v>46571.648416359749</c:v>
                </c:pt>
                <c:pt idx="21">
                  <c:v>48240.225707462676</c:v>
                </c:pt>
                <c:pt idx="22">
                  <c:v>49953.298392995013</c:v>
                </c:pt>
                <c:pt idx="23">
                  <c:v>51712.053016808219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5336-4A66-8106-B3C7FD585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3859040"/>
        <c:axId val="363861120"/>
      </c:barChart>
      <c:lineChart>
        <c:grouping val="stacked"/>
        <c:varyColors val="0"/>
        <c:ser>
          <c:idx val="3"/>
          <c:order val="2"/>
          <c:tx>
            <c:strRef>
              <c:f>'V-měs'!$N$4</c:f>
              <c:strCache>
                <c:ptCount val="1"/>
                <c:pt idx="0">
                  <c:v>% zhodnocení vkladu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6350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'V-měs'!$B$5:$B$16</c:f>
              <c:numCache>
                <c:formatCode>#,##0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'V-měs'!$N$5:$N$28</c:f>
              <c:numCache>
                <c:formatCode>#\ ##0.0</c:formatCode>
                <c:ptCount val="24"/>
                <c:pt idx="0">
                  <c:v>4.8239999999999998</c:v>
                </c:pt>
                <c:pt idx="1">
                  <c:v>9.7526399999999995</c:v>
                </c:pt>
                <c:pt idx="2">
                  <c:v>14.8127104</c:v>
                </c:pt>
                <c:pt idx="3">
                  <c:v>20.00771601066667</c:v>
                </c:pt>
                <c:pt idx="4">
                  <c:v>25.341255104284446</c:v>
                </c:pt>
                <c:pt idx="5">
                  <c:v>30.817021907065364</c:v>
                </c:pt>
                <c:pt idx="6">
                  <c:v>36.438809157920439</c:v>
                </c:pt>
                <c:pt idx="7">
                  <c:v>42.210510735464979</c:v>
                </c:pt>
                <c:pt idx="8">
                  <c:v>48.136124355077385</c:v>
                </c:pt>
                <c:pt idx="9">
                  <c:v>54.219754337879436</c:v>
                </c:pt>
                <c:pt idx="10">
                  <c:v>60.465614453556228</c:v>
                </c:pt>
                <c:pt idx="11">
                  <c:v>66.878030838984401</c:v>
                </c:pt>
                <c:pt idx="12">
                  <c:v>73.461444994690652</c:v>
                </c:pt>
                <c:pt idx="13">
                  <c:v>80.220416861215739</c:v>
                </c:pt>
                <c:pt idx="14">
                  <c:v>87.15962797751483</c:v>
                </c:pt>
                <c:pt idx="15">
                  <c:v>94.283884723581892</c:v>
                </c:pt>
                <c:pt idx="16">
                  <c:v>101.59812164954408</c:v>
                </c:pt>
                <c:pt idx="17">
                  <c:v>109.10740489353194</c:v>
                </c:pt>
                <c:pt idx="18">
                  <c:v>116.81693569069279</c:v>
                </c:pt>
                <c:pt idx="19">
                  <c:v>124.73205397577793</c:v>
                </c:pt>
                <c:pt idx="20">
                  <c:v>132.85824208179866</c:v>
                </c:pt>
                <c:pt idx="21">
                  <c:v>141.20112853731331</c:v>
                </c:pt>
                <c:pt idx="22">
                  <c:v>149.76649196497499</c:v>
                </c:pt>
                <c:pt idx="23">
                  <c:v>158.56026508404099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36-4A66-8106-B3C7FD585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658960"/>
        <c:axId val="492659376"/>
      </c:lineChart>
      <c:catAx>
        <c:axId val="363859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="1"/>
                  <a:t>Měsíc</a:t>
                </a:r>
              </a:p>
            </c:rich>
          </c:tx>
          <c:layout>
            <c:manualLayout>
              <c:xMode val="edge"/>
              <c:yMode val="edge"/>
              <c:x val="8.4231557881609381E-2"/>
              <c:y val="0.849402370158275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b" anchorCtr="0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63861120"/>
        <c:crosses val="autoZero"/>
        <c:auto val="1"/>
        <c:lblAlgn val="ctr"/>
        <c:lblOffset val="100"/>
        <c:noMultiLvlLbl val="0"/>
      </c:catAx>
      <c:valAx>
        <c:axId val="36386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/>
                  <a:t>EUR</a:t>
                </a:r>
              </a:p>
            </c:rich>
          </c:tx>
          <c:layout>
            <c:manualLayout>
              <c:xMode val="edge"/>
              <c:yMode val="edge"/>
              <c:x val="8.0867393530460768E-2"/>
              <c:y val="0.17850632307325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63859040"/>
        <c:crosses val="autoZero"/>
        <c:crossBetween val="between"/>
      </c:valAx>
      <c:valAx>
        <c:axId val="492659376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% zhodnocení</a:t>
                </a:r>
              </a:p>
            </c:rich>
          </c:tx>
          <c:layout>
            <c:manualLayout>
              <c:xMode val="edge"/>
              <c:yMode val="edge"/>
              <c:x val="0.85372107615172732"/>
              <c:y val="0.176365068002863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\ ##0.0" sourceLinked="1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92658960"/>
        <c:crosses val="max"/>
        <c:crossBetween val="between"/>
      </c:valAx>
      <c:catAx>
        <c:axId val="492658960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4926593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628463575730417"/>
          <c:y val="0.88156494074604308"/>
          <c:w val="0.60762875086032708"/>
          <c:h val="7.80310188499164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0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b="1"/>
              <a:t>Složené úročení</a:t>
            </a:r>
            <a:r>
              <a:rPr lang="en-US" b="1"/>
              <a:t>, </a:t>
            </a:r>
            <a:r>
              <a:rPr lang="cs-CZ" b="1"/>
              <a:t>BTM a využití zisku pro obchodování</a:t>
            </a:r>
            <a:r>
              <a:rPr lang="cs-CZ" b="1" baseline="0"/>
              <a:t>  </a:t>
            </a:r>
            <a:br>
              <a:rPr lang="cs-CZ" b="1" baseline="0"/>
            </a:br>
            <a:r>
              <a:rPr lang="cs-CZ" b="1" baseline="0"/>
              <a:t>za 36 měsíců</a:t>
            </a:r>
            <a:endParaRPr lang="cs-CZ" b="1"/>
          </a:p>
        </c:rich>
      </c:tx>
      <c:layout>
        <c:manualLayout>
          <c:xMode val="edge"/>
          <c:yMode val="edge"/>
          <c:x val="0.32705477239955055"/>
          <c:y val="6.2460828760041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1247995565091522"/>
          <c:y val="0.2378639942734431"/>
          <c:w val="0.76306595942595579"/>
          <c:h val="0.6012258013202895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'V-měs'!$D$4</c:f>
              <c:strCache>
                <c:ptCount val="1"/>
                <c:pt idx="0">
                  <c:v>BTM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'V-měs'!$B$5:$B$40</c:f>
              <c:numCache>
                <c:formatCode>#,##0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'V-měs'!$D$5:$D$40</c:f>
              <c:numCache>
                <c:formatCode>#,##0</c:formatCode>
                <c:ptCount val="36"/>
                <c:pt idx="0">
                  <c:v>16000</c:v>
                </c:pt>
                <c:pt idx="1">
                  <c:v>16000</c:v>
                </c:pt>
                <c:pt idx="2">
                  <c:v>16000</c:v>
                </c:pt>
                <c:pt idx="3">
                  <c:v>16000</c:v>
                </c:pt>
                <c:pt idx="4">
                  <c:v>16000</c:v>
                </c:pt>
                <c:pt idx="5">
                  <c:v>16000</c:v>
                </c:pt>
                <c:pt idx="6">
                  <c:v>16000</c:v>
                </c:pt>
                <c:pt idx="7">
                  <c:v>16000</c:v>
                </c:pt>
                <c:pt idx="8">
                  <c:v>16000</c:v>
                </c:pt>
                <c:pt idx="9">
                  <c:v>16000</c:v>
                </c:pt>
                <c:pt idx="10">
                  <c:v>16000</c:v>
                </c:pt>
                <c:pt idx="11">
                  <c:v>16000</c:v>
                </c:pt>
                <c:pt idx="12">
                  <c:v>16000</c:v>
                </c:pt>
                <c:pt idx="13">
                  <c:v>16000</c:v>
                </c:pt>
                <c:pt idx="14">
                  <c:v>16000</c:v>
                </c:pt>
                <c:pt idx="15">
                  <c:v>16000</c:v>
                </c:pt>
                <c:pt idx="16">
                  <c:v>16000</c:v>
                </c:pt>
                <c:pt idx="17">
                  <c:v>16000</c:v>
                </c:pt>
                <c:pt idx="18">
                  <c:v>16000</c:v>
                </c:pt>
                <c:pt idx="19">
                  <c:v>16000</c:v>
                </c:pt>
                <c:pt idx="20">
                  <c:v>16000</c:v>
                </c:pt>
                <c:pt idx="21">
                  <c:v>16000</c:v>
                </c:pt>
                <c:pt idx="22">
                  <c:v>16000</c:v>
                </c:pt>
                <c:pt idx="23">
                  <c:v>16000</c:v>
                </c:pt>
                <c:pt idx="24">
                  <c:v>16000</c:v>
                </c:pt>
                <c:pt idx="25">
                  <c:v>16000</c:v>
                </c:pt>
                <c:pt idx="26">
                  <c:v>16000</c:v>
                </c:pt>
                <c:pt idx="27">
                  <c:v>16000</c:v>
                </c:pt>
                <c:pt idx="28">
                  <c:v>16000</c:v>
                </c:pt>
                <c:pt idx="29">
                  <c:v>16000</c:v>
                </c:pt>
                <c:pt idx="30">
                  <c:v>16000</c:v>
                </c:pt>
                <c:pt idx="31">
                  <c:v>16000</c:v>
                </c:pt>
                <c:pt idx="32">
                  <c:v>16000</c:v>
                </c:pt>
                <c:pt idx="33">
                  <c:v>16000</c:v>
                </c:pt>
                <c:pt idx="34">
                  <c:v>16000</c:v>
                </c:pt>
                <c:pt idx="35">
                  <c:v>16000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F5-44DB-A73F-72E6B6FD9FCB}"/>
            </c:ext>
          </c:extLst>
        </c:ser>
        <c:ser>
          <c:idx val="0"/>
          <c:order val="1"/>
          <c:tx>
            <c:strRef>
              <c:f>'V-měs'!$L$4</c:f>
              <c:strCache>
                <c:ptCount val="1"/>
                <c:pt idx="0">
                  <c:v>Moje peníze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'V-měs'!$B$5:$B$40</c:f>
              <c:numCache>
                <c:formatCode>#,##0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'V-měs'!$L$5:$L$40</c:f>
              <c:numCache>
                <c:formatCode>#,##0</c:formatCode>
                <c:ptCount val="36"/>
                <c:pt idx="0">
                  <c:v>20964.800000000003</c:v>
                </c:pt>
                <c:pt idx="1">
                  <c:v>21950.528000000006</c:v>
                </c:pt>
                <c:pt idx="2">
                  <c:v>22962.542080000007</c:v>
                </c:pt>
                <c:pt idx="3">
                  <c:v>24001.54320213334</c:v>
                </c:pt>
                <c:pt idx="4">
                  <c:v>25068.251020856893</c:v>
                </c:pt>
                <c:pt idx="5">
                  <c:v>26163.404381413071</c:v>
                </c:pt>
                <c:pt idx="6">
                  <c:v>27287.761831584088</c:v>
                </c:pt>
                <c:pt idx="7">
                  <c:v>28442.102147092999</c:v>
                </c:pt>
                <c:pt idx="8">
                  <c:v>29627.224871015482</c:v>
                </c:pt>
                <c:pt idx="9">
                  <c:v>30843.950867575899</c:v>
                </c:pt>
                <c:pt idx="10">
                  <c:v>32093.122890711253</c:v>
                </c:pt>
                <c:pt idx="11">
                  <c:v>33375.60616779689</c:v>
                </c:pt>
                <c:pt idx="12">
                  <c:v>34692.288998938144</c:v>
                </c:pt>
                <c:pt idx="13">
                  <c:v>36044.083372243163</c:v>
                </c:pt>
                <c:pt idx="14">
                  <c:v>37431.92559550298</c:v>
                </c:pt>
                <c:pt idx="15">
                  <c:v>38856.776944716396</c:v>
                </c:pt>
                <c:pt idx="16">
                  <c:v>40319.624329908831</c:v>
                </c:pt>
                <c:pt idx="17">
                  <c:v>41821.4809787064</c:v>
                </c:pt>
                <c:pt idx="18">
                  <c:v>43363.387138138569</c:v>
                </c:pt>
                <c:pt idx="19">
                  <c:v>44946.4107951556</c:v>
                </c:pt>
                <c:pt idx="20">
                  <c:v>46571.648416359749</c:v>
                </c:pt>
                <c:pt idx="21">
                  <c:v>48240.225707462676</c:v>
                </c:pt>
                <c:pt idx="22">
                  <c:v>49953.298392995013</c:v>
                </c:pt>
                <c:pt idx="23">
                  <c:v>51712.053016808219</c:v>
                </c:pt>
                <c:pt idx="24">
                  <c:v>53517.707763923099</c:v>
                </c:pt>
                <c:pt idx="25">
                  <c:v>55371.513304294378</c:v>
                </c:pt>
                <c:pt idx="26">
                  <c:v>57274.753659075548</c:v>
                </c:pt>
                <c:pt idx="27">
                  <c:v>59228.747089984216</c:v>
                </c:pt>
                <c:pt idx="28">
                  <c:v>61234.847012383791</c:v>
                </c:pt>
                <c:pt idx="29">
                  <c:v>63294.442932714039</c:v>
                </c:pt>
                <c:pt idx="30">
                  <c:v>65408.961410919743</c:v>
                </c:pt>
                <c:pt idx="31">
                  <c:v>67579.867048544256</c:v>
                </c:pt>
                <c:pt idx="32">
                  <c:v>69808.663503172094</c:v>
                </c:pt>
                <c:pt idx="33">
                  <c:v>72096.89452992336</c:v>
                </c:pt>
                <c:pt idx="34">
                  <c:v>74446.145050721316</c:v>
                </c:pt>
                <c:pt idx="35">
                  <c:v>76858.042252073894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8DF5-44DB-A73F-72E6B6FD9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3859040"/>
        <c:axId val="363861120"/>
      </c:barChart>
      <c:lineChart>
        <c:grouping val="stacked"/>
        <c:varyColors val="0"/>
        <c:ser>
          <c:idx val="3"/>
          <c:order val="2"/>
          <c:tx>
            <c:strRef>
              <c:f>'V-měs'!$N$4</c:f>
              <c:strCache>
                <c:ptCount val="1"/>
                <c:pt idx="0">
                  <c:v>% zhodnocení vkladu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6350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'V-měs'!$B$5:$B$16</c:f>
              <c:numCache>
                <c:formatCode>#,##0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'V-měs'!$N$5:$N$40</c:f>
              <c:numCache>
                <c:formatCode>#\ ##0.0</c:formatCode>
                <c:ptCount val="36"/>
                <c:pt idx="0">
                  <c:v>4.8239999999999998</c:v>
                </c:pt>
                <c:pt idx="1">
                  <c:v>9.7526399999999995</c:v>
                </c:pt>
                <c:pt idx="2">
                  <c:v>14.8127104</c:v>
                </c:pt>
                <c:pt idx="3">
                  <c:v>20.00771601066667</c:v>
                </c:pt>
                <c:pt idx="4">
                  <c:v>25.341255104284446</c:v>
                </c:pt>
                <c:pt idx="5">
                  <c:v>30.817021907065364</c:v>
                </c:pt>
                <c:pt idx="6">
                  <c:v>36.438809157920439</c:v>
                </c:pt>
                <c:pt idx="7">
                  <c:v>42.210510735464979</c:v>
                </c:pt>
                <c:pt idx="8">
                  <c:v>48.136124355077385</c:v>
                </c:pt>
                <c:pt idx="9">
                  <c:v>54.219754337879436</c:v>
                </c:pt>
                <c:pt idx="10">
                  <c:v>60.465614453556228</c:v>
                </c:pt>
                <c:pt idx="11">
                  <c:v>66.878030838984401</c:v>
                </c:pt>
                <c:pt idx="12">
                  <c:v>73.461444994690652</c:v>
                </c:pt>
                <c:pt idx="13">
                  <c:v>80.220416861215739</c:v>
                </c:pt>
                <c:pt idx="14">
                  <c:v>87.15962797751483</c:v>
                </c:pt>
                <c:pt idx="15">
                  <c:v>94.283884723581892</c:v>
                </c:pt>
                <c:pt idx="16">
                  <c:v>101.59812164954408</c:v>
                </c:pt>
                <c:pt idx="17">
                  <c:v>109.10740489353194</c:v>
                </c:pt>
                <c:pt idx="18">
                  <c:v>116.81693569069279</c:v>
                </c:pt>
                <c:pt idx="19">
                  <c:v>124.73205397577793</c:v>
                </c:pt>
                <c:pt idx="20">
                  <c:v>132.85824208179866</c:v>
                </c:pt>
                <c:pt idx="21">
                  <c:v>141.20112853731331</c:v>
                </c:pt>
                <c:pt idx="22">
                  <c:v>149.76649196497499</c:v>
                </c:pt>
                <c:pt idx="23">
                  <c:v>158.56026508404099</c:v>
                </c:pt>
                <c:pt idx="24">
                  <c:v>167.58853881961542</c:v>
                </c:pt>
                <c:pt idx="25">
                  <c:v>176.85756652147185</c:v>
                </c:pt>
                <c:pt idx="26">
                  <c:v>186.37376829537777</c:v>
                </c:pt>
                <c:pt idx="27">
                  <c:v>196.14373544992119</c:v>
                </c:pt>
                <c:pt idx="28">
                  <c:v>206.17423506191909</c:v>
                </c:pt>
                <c:pt idx="29">
                  <c:v>216.47221466357027</c:v>
                </c:pt>
                <c:pt idx="30">
                  <c:v>227.04480705459878</c:v>
                </c:pt>
                <c:pt idx="31">
                  <c:v>237.89933524272143</c:v>
                </c:pt>
                <c:pt idx="32">
                  <c:v>249.04331751586065</c:v>
                </c:pt>
                <c:pt idx="33">
                  <c:v>260.48447264961692</c:v>
                </c:pt>
                <c:pt idx="34">
                  <c:v>272.23072525360675</c:v>
                </c:pt>
                <c:pt idx="35">
                  <c:v>284.29021126036957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F5-44DB-A73F-72E6B6FD9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658960"/>
        <c:axId val="492659376"/>
      </c:lineChart>
      <c:catAx>
        <c:axId val="363859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="1"/>
                  <a:t>Měsíc</a:t>
                </a:r>
              </a:p>
            </c:rich>
          </c:tx>
          <c:layout>
            <c:manualLayout>
              <c:xMode val="edge"/>
              <c:yMode val="edge"/>
              <c:x val="8.4231557881609381E-2"/>
              <c:y val="0.849402370158275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b" anchorCtr="0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63861120"/>
        <c:crosses val="autoZero"/>
        <c:auto val="1"/>
        <c:lblAlgn val="ctr"/>
        <c:lblOffset val="100"/>
        <c:noMultiLvlLbl val="0"/>
      </c:catAx>
      <c:valAx>
        <c:axId val="36386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/>
                  <a:t>EUR</a:t>
                </a:r>
              </a:p>
            </c:rich>
          </c:tx>
          <c:layout>
            <c:manualLayout>
              <c:xMode val="edge"/>
              <c:yMode val="edge"/>
              <c:x val="8.6646625392227061E-2"/>
              <c:y val="0.17648612105305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63859040"/>
        <c:crosses val="autoZero"/>
        <c:crossBetween val="between"/>
      </c:valAx>
      <c:valAx>
        <c:axId val="492659376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% zhodnocení</a:t>
                </a:r>
              </a:p>
            </c:rich>
          </c:tx>
          <c:layout>
            <c:manualLayout>
              <c:xMode val="edge"/>
              <c:yMode val="edge"/>
              <c:x val="0.85372107615172732"/>
              <c:y val="0.176365068002863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\ ##0.0" sourceLinked="1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92658960"/>
        <c:crosses val="max"/>
        <c:crossBetween val="between"/>
      </c:valAx>
      <c:catAx>
        <c:axId val="492658960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4926593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628463575730417"/>
          <c:y val="0.88156494074604308"/>
          <c:w val="0.60762875086032708"/>
          <c:h val="7.80310188499164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0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b="1"/>
              <a:t>Složené úročení</a:t>
            </a:r>
            <a:r>
              <a:rPr lang="en-US" b="1"/>
              <a:t>, </a:t>
            </a:r>
            <a:r>
              <a:rPr lang="cs-CZ" b="1"/>
              <a:t>BTM a využití zisku pro obchodování</a:t>
            </a:r>
            <a:r>
              <a:rPr lang="cs-CZ" b="1" baseline="0"/>
              <a:t>  </a:t>
            </a:r>
            <a:br>
              <a:rPr lang="cs-CZ" b="1" baseline="0"/>
            </a:br>
            <a:r>
              <a:rPr lang="cs-CZ" b="1" baseline="0"/>
              <a:t>za 48 měsíců</a:t>
            </a:r>
            <a:endParaRPr lang="cs-CZ" b="1"/>
          </a:p>
        </c:rich>
      </c:tx>
      <c:layout>
        <c:manualLayout>
          <c:xMode val="edge"/>
          <c:yMode val="edge"/>
          <c:x val="0.32936557540359446"/>
          <c:y val="3.82184045176171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7.3196322730022703E-2"/>
          <c:y val="0.18735894376839263"/>
          <c:w val="0.86474133107711626"/>
          <c:h val="0.6779934780879662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'V-měs'!$D$4</c:f>
              <c:strCache>
                <c:ptCount val="1"/>
                <c:pt idx="0">
                  <c:v>BTM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'V-měs'!$B$5:$B$52</c:f>
              <c:numCache>
                <c:formatCode>#,##0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</c:numCache>
            </c:numRef>
          </c:cat>
          <c:val>
            <c:numRef>
              <c:f>'V-měs'!$D$5:$D$52</c:f>
              <c:numCache>
                <c:formatCode>#,##0</c:formatCode>
                <c:ptCount val="48"/>
                <c:pt idx="0">
                  <c:v>16000</c:v>
                </c:pt>
                <c:pt idx="1">
                  <c:v>16000</c:v>
                </c:pt>
                <c:pt idx="2">
                  <c:v>16000</c:v>
                </c:pt>
                <c:pt idx="3">
                  <c:v>16000</c:v>
                </c:pt>
                <c:pt idx="4">
                  <c:v>16000</c:v>
                </c:pt>
                <c:pt idx="5">
                  <c:v>16000</c:v>
                </c:pt>
                <c:pt idx="6">
                  <c:v>16000</c:v>
                </c:pt>
                <c:pt idx="7">
                  <c:v>16000</c:v>
                </c:pt>
                <c:pt idx="8">
                  <c:v>16000</c:v>
                </c:pt>
                <c:pt idx="9">
                  <c:v>16000</c:v>
                </c:pt>
                <c:pt idx="10">
                  <c:v>16000</c:v>
                </c:pt>
                <c:pt idx="11">
                  <c:v>16000</c:v>
                </c:pt>
                <c:pt idx="12">
                  <c:v>16000</c:v>
                </c:pt>
                <c:pt idx="13">
                  <c:v>16000</c:v>
                </c:pt>
                <c:pt idx="14">
                  <c:v>16000</c:v>
                </c:pt>
                <c:pt idx="15">
                  <c:v>16000</c:v>
                </c:pt>
                <c:pt idx="16">
                  <c:v>16000</c:v>
                </c:pt>
                <c:pt idx="17">
                  <c:v>16000</c:v>
                </c:pt>
                <c:pt idx="18">
                  <c:v>16000</c:v>
                </c:pt>
                <c:pt idx="19">
                  <c:v>16000</c:v>
                </c:pt>
                <c:pt idx="20">
                  <c:v>16000</c:v>
                </c:pt>
                <c:pt idx="21">
                  <c:v>16000</c:v>
                </c:pt>
                <c:pt idx="22">
                  <c:v>16000</c:v>
                </c:pt>
                <c:pt idx="23">
                  <c:v>16000</c:v>
                </c:pt>
                <c:pt idx="24">
                  <c:v>16000</c:v>
                </c:pt>
                <c:pt idx="25">
                  <c:v>16000</c:v>
                </c:pt>
                <c:pt idx="26">
                  <c:v>16000</c:v>
                </c:pt>
                <c:pt idx="27">
                  <c:v>16000</c:v>
                </c:pt>
                <c:pt idx="28">
                  <c:v>16000</c:v>
                </c:pt>
                <c:pt idx="29">
                  <c:v>16000</c:v>
                </c:pt>
                <c:pt idx="30">
                  <c:v>16000</c:v>
                </c:pt>
                <c:pt idx="31">
                  <c:v>16000</c:v>
                </c:pt>
                <c:pt idx="32">
                  <c:v>16000</c:v>
                </c:pt>
                <c:pt idx="33">
                  <c:v>16000</c:v>
                </c:pt>
                <c:pt idx="34">
                  <c:v>16000</c:v>
                </c:pt>
                <c:pt idx="35">
                  <c:v>16000</c:v>
                </c:pt>
                <c:pt idx="36">
                  <c:v>16000</c:v>
                </c:pt>
                <c:pt idx="37">
                  <c:v>16000</c:v>
                </c:pt>
                <c:pt idx="38">
                  <c:v>16000</c:v>
                </c:pt>
                <c:pt idx="39">
                  <c:v>16000</c:v>
                </c:pt>
                <c:pt idx="40">
                  <c:v>16000</c:v>
                </c:pt>
                <c:pt idx="41">
                  <c:v>16000</c:v>
                </c:pt>
                <c:pt idx="42">
                  <c:v>16000</c:v>
                </c:pt>
                <c:pt idx="43">
                  <c:v>16000</c:v>
                </c:pt>
                <c:pt idx="44">
                  <c:v>16000</c:v>
                </c:pt>
                <c:pt idx="45">
                  <c:v>16000</c:v>
                </c:pt>
                <c:pt idx="46">
                  <c:v>16000</c:v>
                </c:pt>
                <c:pt idx="47">
                  <c:v>16000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47-495B-8120-87B06738CE55}"/>
            </c:ext>
          </c:extLst>
        </c:ser>
        <c:ser>
          <c:idx val="0"/>
          <c:order val="1"/>
          <c:tx>
            <c:strRef>
              <c:f>'V-měs'!$L$4</c:f>
              <c:strCache>
                <c:ptCount val="1"/>
                <c:pt idx="0">
                  <c:v>Moje peníze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'V-měs'!$B$5:$B$52</c:f>
              <c:numCache>
                <c:formatCode>#,##0</c:formatCode>
                <c:ptCount val="4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</c:numCache>
            </c:numRef>
          </c:cat>
          <c:val>
            <c:numRef>
              <c:f>'V-měs'!$L$5:$L$52</c:f>
              <c:numCache>
                <c:formatCode>#,##0</c:formatCode>
                <c:ptCount val="48"/>
                <c:pt idx="0">
                  <c:v>20964.800000000003</c:v>
                </c:pt>
                <c:pt idx="1">
                  <c:v>21950.528000000006</c:v>
                </c:pt>
                <c:pt idx="2">
                  <c:v>22962.542080000007</c:v>
                </c:pt>
                <c:pt idx="3">
                  <c:v>24001.54320213334</c:v>
                </c:pt>
                <c:pt idx="4">
                  <c:v>25068.251020856893</c:v>
                </c:pt>
                <c:pt idx="5">
                  <c:v>26163.404381413071</c:v>
                </c:pt>
                <c:pt idx="6">
                  <c:v>27287.761831584088</c:v>
                </c:pt>
                <c:pt idx="7">
                  <c:v>28442.102147092999</c:v>
                </c:pt>
                <c:pt idx="8">
                  <c:v>29627.224871015482</c:v>
                </c:pt>
                <c:pt idx="9">
                  <c:v>30843.950867575899</c:v>
                </c:pt>
                <c:pt idx="10">
                  <c:v>32093.122890711253</c:v>
                </c:pt>
                <c:pt idx="11">
                  <c:v>33375.60616779689</c:v>
                </c:pt>
                <c:pt idx="12">
                  <c:v>34692.288998938144</c:v>
                </c:pt>
                <c:pt idx="13">
                  <c:v>36044.083372243163</c:v>
                </c:pt>
                <c:pt idx="14">
                  <c:v>37431.92559550298</c:v>
                </c:pt>
                <c:pt idx="15">
                  <c:v>38856.776944716396</c:v>
                </c:pt>
                <c:pt idx="16">
                  <c:v>40319.624329908831</c:v>
                </c:pt>
                <c:pt idx="17">
                  <c:v>41821.4809787064</c:v>
                </c:pt>
                <c:pt idx="18">
                  <c:v>43363.387138138569</c:v>
                </c:pt>
                <c:pt idx="19">
                  <c:v>44946.4107951556</c:v>
                </c:pt>
                <c:pt idx="20">
                  <c:v>46571.648416359749</c:v>
                </c:pt>
                <c:pt idx="21">
                  <c:v>48240.225707462676</c:v>
                </c:pt>
                <c:pt idx="22">
                  <c:v>49953.298392995013</c:v>
                </c:pt>
                <c:pt idx="23">
                  <c:v>51712.053016808219</c:v>
                </c:pt>
                <c:pt idx="24">
                  <c:v>53517.707763923099</c:v>
                </c:pt>
                <c:pt idx="25">
                  <c:v>55371.513304294378</c:v>
                </c:pt>
                <c:pt idx="26">
                  <c:v>57274.753659075548</c:v>
                </c:pt>
                <c:pt idx="27">
                  <c:v>59228.747089984216</c:v>
                </c:pt>
                <c:pt idx="28">
                  <c:v>61234.847012383791</c:v>
                </c:pt>
                <c:pt idx="29">
                  <c:v>63294.442932714039</c:v>
                </c:pt>
                <c:pt idx="30">
                  <c:v>65408.961410919743</c:v>
                </c:pt>
                <c:pt idx="31">
                  <c:v>67579.867048544256</c:v>
                </c:pt>
                <c:pt idx="32">
                  <c:v>69808.663503172094</c:v>
                </c:pt>
                <c:pt idx="33">
                  <c:v>72096.89452992336</c:v>
                </c:pt>
                <c:pt idx="34">
                  <c:v>74446.145050721316</c:v>
                </c:pt>
                <c:pt idx="35">
                  <c:v>76858.042252073894</c:v>
                </c:pt>
                <c:pt idx="36">
                  <c:v>79334.256712129194</c:v>
                </c:pt>
                <c:pt idx="37">
                  <c:v>81876.503557785967</c:v>
                </c:pt>
                <c:pt idx="38">
                  <c:v>84486.543652660257</c:v>
                </c:pt>
                <c:pt idx="39">
                  <c:v>87166.184816731198</c:v>
                </c:pt>
                <c:pt idx="40">
                  <c:v>89917.283078510707</c:v>
                </c:pt>
                <c:pt idx="41">
                  <c:v>92741.743960604334</c:v>
                </c:pt>
                <c:pt idx="42">
                  <c:v>95641.523799553775</c:v>
                </c:pt>
                <c:pt idx="43">
                  <c:v>98618.631100875224</c:v>
                </c:pt>
                <c:pt idx="44">
                  <c:v>101675.12793023189</c:v>
                </c:pt>
                <c:pt idx="45">
                  <c:v>104813.13134170473</c:v>
                </c:pt>
                <c:pt idx="46">
                  <c:v>108034.8148441502</c:v>
                </c:pt>
                <c:pt idx="47">
                  <c:v>111342.40990666088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5547-495B-8120-87B06738C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3859040"/>
        <c:axId val="363861120"/>
      </c:barChart>
      <c:lineChart>
        <c:grouping val="stacked"/>
        <c:varyColors val="0"/>
        <c:ser>
          <c:idx val="3"/>
          <c:order val="2"/>
          <c:tx>
            <c:strRef>
              <c:f>'V-měs'!$N$4</c:f>
              <c:strCache>
                <c:ptCount val="1"/>
                <c:pt idx="0">
                  <c:v>% zhodnocení vkladu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6350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'V-měs'!$B$5:$B$16</c:f>
              <c:numCache>
                <c:formatCode>#,##0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'V-měs'!$N$5:$N$52</c:f>
              <c:numCache>
                <c:formatCode>#\ ##0.0</c:formatCode>
                <c:ptCount val="48"/>
                <c:pt idx="0">
                  <c:v>4.8239999999999998</c:v>
                </c:pt>
                <c:pt idx="1">
                  <c:v>9.7526399999999995</c:v>
                </c:pt>
                <c:pt idx="2">
                  <c:v>14.8127104</c:v>
                </c:pt>
                <c:pt idx="3">
                  <c:v>20.00771601066667</c:v>
                </c:pt>
                <c:pt idx="4">
                  <c:v>25.341255104284446</c:v>
                </c:pt>
                <c:pt idx="5">
                  <c:v>30.817021907065364</c:v>
                </c:pt>
                <c:pt idx="6">
                  <c:v>36.438809157920439</c:v>
                </c:pt>
                <c:pt idx="7">
                  <c:v>42.210510735464979</c:v>
                </c:pt>
                <c:pt idx="8">
                  <c:v>48.136124355077385</c:v>
                </c:pt>
                <c:pt idx="9">
                  <c:v>54.219754337879436</c:v>
                </c:pt>
                <c:pt idx="10">
                  <c:v>60.465614453556228</c:v>
                </c:pt>
                <c:pt idx="11">
                  <c:v>66.878030838984401</c:v>
                </c:pt>
                <c:pt idx="12">
                  <c:v>73.461444994690652</c:v>
                </c:pt>
                <c:pt idx="13">
                  <c:v>80.220416861215739</c:v>
                </c:pt>
                <c:pt idx="14">
                  <c:v>87.15962797751483</c:v>
                </c:pt>
                <c:pt idx="15">
                  <c:v>94.283884723581892</c:v>
                </c:pt>
                <c:pt idx="16">
                  <c:v>101.59812164954408</c:v>
                </c:pt>
                <c:pt idx="17">
                  <c:v>109.10740489353194</c:v>
                </c:pt>
                <c:pt idx="18">
                  <c:v>116.81693569069279</c:v>
                </c:pt>
                <c:pt idx="19">
                  <c:v>124.73205397577793</c:v>
                </c:pt>
                <c:pt idx="20">
                  <c:v>132.85824208179866</c:v>
                </c:pt>
                <c:pt idx="21">
                  <c:v>141.20112853731331</c:v>
                </c:pt>
                <c:pt idx="22">
                  <c:v>149.76649196497499</c:v>
                </c:pt>
                <c:pt idx="23">
                  <c:v>158.56026508404099</c:v>
                </c:pt>
                <c:pt idx="24">
                  <c:v>167.58853881961542</c:v>
                </c:pt>
                <c:pt idx="25">
                  <c:v>176.85756652147185</c:v>
                </c:pt>
                <c:pt idx="26">
                  <c:v>186.37376829537777</c:v>
                </c:pt>
                <c:pt idx="27">
                  <c:v>196.14373544992119</c:v>
                </c:pt>
                <c:pt idx="28">
                  <c:v>206.17423506191909</c:v>
                </c:pt>
                <c:pt idx="29">
                  <c:v>216.47221466357027</c:v>
                </c:pt>
                <c:pt idx="30">
                  <c:v>227.04480705459878</c:v>
                </c:pt>
                <c:pt idx="31">
                  <c:v>237.89933524272143</c:v>
                </c:pt>
                <c:pt idx="32">
                  <c:v>249.04331751586065</c:v>
                </c:pt>
                <c:pt idx="33">
                  <c:v>260.48447264961692</c:v>
                </c:pt>
                <c:pt idx="34">
                  <c:v>272.23072525360675</c:v>
                </c:pt>
                <c:pt idx="35">
                  <c:v>284.29021126036957</c:v>
                </c:pt>
                <c:pt idx="36">
                  <c:v>296.67128356064609</c:v>
                </c:pt>
                <c:pt idx="37">
                  <c:v>309.38251778893004</c:v>
                </c:pt>
                <c:pt idx="38">
                  <c:v>322.43271826330147</c:v>
                </c:pt>
                <c:pt idx="39">
                  <c:v>335.83092408365616</c:v>
                </c:pt>
                <c:pt idx="40">
                  <c:v>349.58641539255359</c:v>
                </c:pt>
                <c:pt idx="41">
                  <c:v>363.70871980302172</c:v>
                </c:pt>
                <c:pt idx="42">
                  <c:v>378.20761899776903</c:v>
                </c:pt>
                <c:pt idx="43">
                  <c:v>393.09315550437617</c:v>
                </c:pt>
                <c:pt idx="44">
                  <c:v>408.37563965115953</c:v>
                </c:pt>
                <c:pt idx="45">
                  <c:v>424.06565670852376</c:v>
                </c:pt>
                <c:pt idx="46">
                  <c:v>440.17407422075104</c:v>
                </c:pt>
                <c:pt idx="47">
                  <c:v>456.71204953330437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47-495B-8120-87B06738C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658960"/>
        <c:axId val="492659376"/>
      </c:lineChart>
      <c:catAx>
        <c:axId val="363859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="1"/>
                  <a:t>Měsíc</a:t>
                </a:r>
              </a:p>
            </c:rich>
          </c:tx>
          <c:layout>
            <c:manualLayout>
              <c:xMode val="edge"/>
              <c:yMode val="edge"/>
              <c:x val="4.5627280999674592E-2"/>
              <c:y val="0.873644794400699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b" anchorCtr="0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63861120"/>
        <c:crosses val="autoZero"/>
        <c:auto val="1"/>
        <c:lblAlgn val="ctr"/>
        <c:lblOffset val="100"/>
        <c:noMultiLvlLbl val="0"/>
      </c:catAx>
      <c:valAx>
        <c:axId val="36386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/>
                  <a:t>EUR</a:t>
                </a:r>
              </a:p>
            </c:rich>
          </c:tx>
          <c:layout>
            <c:manualLayout>
              <c:xMode val="edge"/>
              <c:yMode val="edge"/>
              <c:x val="3.910761154855643E-2"/>
              <c:y val="0.130021474588403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63859040"/>
        <c:crosses val="autoZero"/>
        <c:crossBetween val="between"/>
      </c:valAx>
      <c:valAx>
        <c:axId val="492659376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% zhodnocení</a:t>
                </a:r>
              </a:p>
            </c:rich>
          </c:tx>
          <c:layout>
            <c:manualLayout>
              <c:xMode val="edge"/>
              <c:yMode val="edge"/>
              <c:x val="0.90686954425324218"/>
              <c:y val="0.127880219518014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\ ##0.0" sourceLinked="1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92658960"/>
        <c:crosses val="max"/>
        <c:crossBetween val="between"/>
      </c:valAx>
      <c:catAx>
        <c:axId val="492658960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4926593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628465635902963"/>
          <c:y val="0.91186797104907336"/>
          <c:w val="0.60762875086032708"/>
          <c:h val="7.80310188499164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0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b="1"/>
              <a:t>Složené úročení</a:t>
            </a:r>
            <a:r>
              <a:rPr lang="en-US" b="1"/>
              <a:t>, </a:t>
            </a:r>
            <a:r>
              <a:rPr lang="cs-CZ" b="1"/>
              <a:t>BTM a využití zisku pro obchodování</a:t>
            </a:r>
            <a:r>
              <a:rPr lang="cs-CZ" b="1" baseline="0"/>
              <a:t>  </a:t>
            </a:r>
            <a:br>
              <a:rPr lang="cs-CZ" b="1" baseline="0"/>
            </a:br>
            <a:r>
              <a:rPr lang="cs-CZ" b="1" baseline="0"/>
              <a:t>za 60 měsíců</a:t>
            </a:r>
            <a:endParaRPr lang="cs-CZ" b="1"/>
          </a:p>
        </c:rich>
      </c:tx>
      <c:layout>
        <c:manualLayout>
          <c:xMode val="edge"/>
          <c:yMode val="edge"/>
          <c:x val="0.32936557540359446"/>
          <c:y val="3.82184045176171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7.3196322730022703E-2"/>
          <c:y val="0.18735894376839263"/>
          <c:w val="0.86474133107711626"/>
          <c:h val="0.6779934780879662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'V-měs'!$D$4</c:f>
              <c:strCache>
                <c:ptCount val="1"/>
                <c:pt idx="0">
                  <c:v>BTM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'V-měs'!$B$5:$B$64</c:f>
              <c:numCache>
                <c:formatCode>#,##0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cat>
          <c:val>
            <c:numRef>
              <c:f>'V-měs'!$D$5:$D$64</c:f>
              <c:numCache>
                <c:formatCode>#,##0</c:formatCode>
                <c:ptCount val="60"/>
                <c:pt idx="0">
                  <c:v>16000</c:v>
                </c:pt>
                <c:pt idx="1">
                  <c:v>16000</c:v>
                </c:pt>
                <c:pt idx="2">
                  <c:v>16000</c:v>
                </c:pt>
                <c:pt idx="3">
                  <c:v>16000</c:v>
                </c:pt>
                <c:pt idx="4">
                  <c:v>16000</c:v>
                </c:pt>
                <c:pt idx="5">
                  <c:v>16000</c:v>
                </c:pt>
                <c:pt idx="6">
                  <c:v>16000</c:v>
                </c:pt>
                <c:pt idx="7">
                  <c:v>16000</c:v>
                </c:pt>
                <c:pt idx="8">
                  <c:v>16000</c:v>
                </c:pt>
                <c:pt idx="9">
                  <c:v>16000</c:v>
                </c:pt>
                <c:pt idx="10">
                  <c:v>16000</c:v>
                </c:pt>
                <c:pt idx="11">
                  <c:v>16000</c:v>
                </c:pt>
                <c:pt idx="12">
                  <c:v>16000</c:v>
                </c:pt>
                <c:pt idx="13">
                  <c:v>16000</c:v>
                </c:pt>
                <c:pt idx="14">
                  <c:v>16000</c:v>
                </c:pt>
                <c:pt idx="15">
                  <c:v>16000</c:v>
                </c:pt>
                <c:pt idx="16">
                  <c:v>16000</c:v>
                </c:pt>
                <c:pt idx="17">
                  <c:v>16000</c:v>
                </c:pt>
                <c:pt idx="18">
                  <c:v>16000</c:v>
                </c:pt>
                <c:pt idx="19">
                  <c:v>16000</c:v>
                </c:pt>
                <c:pt idx="20">
                  <c:v>16000</c:v>
                </c:pt>
                <c:pt idx="21">
                  <c:v>16000</c:v>
                </c:pt>
                <c:pt idx="22">
                  <c:v>16000</c:v>
                </c:pt>
                <c:pt idx="23">
                  <c:v>16000</c:v>
                </c:pt>
                <c:pt idx="24">
                  <c:v>16000</c:v>
                </c:pt>
                <c:pt idx="25">
                  <c:v>16000</c:v>
                </c:pt>
                <c:pt idx="26">
                  <c:v>16000</c:v>
                </c:pt>
                <c:pt idx="27">
                  <c:v>16000</c:v>
                </c:pt>
                <c:pt idx="28">
                  <c:v>16000</c:v>
                </c:pt>
                <c:pt idx="29">
                  <c:v>16000</c:v>
                </c:pt>
                <c:pt idx="30">
                  <c:v>16000</c:v>
                </c:pt>
                <c:pt idx="31">
                  <c:v>16000</c:v>
                </c:pt>
                <c:pt idx="32">
                  <c:v>16000</c:v>
                </c:pt>
                <c:pt idx="33">
                  <c:v>16000</c:v>
                </c:pt>
                <c:pt idx="34">
                  <c:v>16000</c:v>
                </c:pt>
                <c:pt idx="35">
                  <c:v>16000</c:v>
                </c:pt>
                <c:pt idx="36">
                  <c:v>16000</c:v>
                </c:pt>
                <c:pt idx="37">
                  <c:v>16000</c:v>
                </c:pt>
                <c:pt idx="38">
                  <c:v>16000</c:v>
                </c:pt>
                <c:pt idx="39">
                  <c:v>16000</c:v>
                </c:pt>
                <c:pt idx="40">
                  <c:v>16000</c:v>
                </c:pt>
                <c:pt idx="41">
                  <c:v>16000</c:v>
                </c:pt>
                <c:pt idx="42">
                  <c:v>16000</c:v>
                </c:pt>
                <c:pt idx="43">
                  <c:v>16000</c:v>
                </c:pt>
                <c:pt idx="44">
                  <c:v>16000</c:v>
                </c:pt>
                <c:pt idx="45">
                  <c:v>16000</c:v>
                </c:pt>
                <c:pt idx="46">
                  <c:v>16000</c:v>
                </c:pt>
                <c:pt idx="47">
                  <c:v>16000</c:v>
                </c:pt>
                <c:pt idx="48">
                  <c:v>16000</c:v>
                </c:pt>
                <c:pt idx="49">
                  <c:v>16000</c:v>
                </c:pt>
                <c:pt idx="50">
                  <c:v>16000</c:v>
                </c:pt>
                <c:pt idx="51">
                  <c:v>16000</c:v>
                </c:pt>
                <c:pt idx="52">
                  <c:v>16000</c:v>
                </c:pt>
                <c:pt idx="53">
                  <c:v>16000</c:v>
                </c:pt>
                <c:pt idx="54">
                  <c:v>16000</c:v>
                </c:pt>
                <c:pt idx="55">
                  <c:v>16000</c:v>
                </c:pt>
                <c:pt idx="56">
                  <c:v>16000</c:v>
                </c:pt>
                <c:pt idx="57">
                  <c:v>16000</c:v>
                </c:pt>
                <c:pt idx="58">
                  <c:v>16000</c:v>
                </c:pt>
                <c:pt idx="59">
                  <c:v>16000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F4-4536-91DB-CDE24414C6E9}"/>
            </c:ext>
          </c:extLst>
        </c:ser>
        <c:ser>
          <c:idx val="0"/>
          <c:order val="1"/>
          <c:tx>
            <c:strRef>
              <c:f>'V-měs'!$L$4</c:f>
              <c:strCache>
                <c:ptCount val="1"/>
                <c:pt idx="0">
                  <c:v>Moje peníze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'V-měs'!$B$5:$B$64</c:f>
              <c:numCache>
                <c:formatCode>#,##0</c:formatCode>
                <c:ptCount val="6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</c:numCache>
            </c:numRef>
          </c:cat>
          <c:val>
            <c:numRef>
              <c:f>'V-měs'!$L$5:$L$64</c:f>
              <c:numCache>
                <c:formatCode>#,##0</c:formatCode>
                <c:ptCount val="60"/>
                <c:pt idx="0">
                  <c:v>20964.800000000003</c:v>
                </c:pt>
                <c:pt idx="1">
                  <c:v>21950.528000000006</c:v>
                </c:pt>
                <c:pt idx="2">
                  <c:v>22962.542080000007</c:v>
                </c:pt>
                <c:pt idx="3">
                  <c:v>24001.54320213334</c:v>
                </c:pt>
                <c:pt idx="4">
                  <c:v>25068.251020856893</c:v>
                </c:pt>
                <c:pt idx="5">
                  <c:v>26163.404381413071</c:v>
                </c:pt>
                <c:pt idx="6">
                  <c:v>27287.761831584088</c:v>
                </c:pt>
                <c:pt idx="7">
                  <c:v>28442.102147092999</c:v>
                </c:pt>
                <c:pt idx="8">
                  <c:v>29627.224871015482</c:v>
                </c:pt>
                <c:pt idx="9">
                  <c:v>30843.950867575899</c:v>
                </c:pt>
                <c:pt idx="10">
                  <c:v>32093.122890711253</c:v>
                </c:pt>
                <c:pt idx="11">
                  <c:v>33375.60616779689</c:v>
                </c:pt>
                <c:pt idx="12">
                  <c:v>34692.288998938144</c:v>
                </c:pt>
                <c:pt idx="13">
                  <c:v>36044.083372243163</c:v>
                </c:pt>
                <c:pt idx="14">
                  <c:v>37431.92559550298</c:v>
                </c:pt>
                <c:pt idx="15">
                  <c:v>38856.776944716396</c:v>
                </c:pt>
                <c:pt idx="16">
                  <c:v>40319.624329908831</c:v>
                </c:pt>
                <c:pt idx="17">
                  <c:v>41821.4809787064</c:v>
                </c:pt>
                <c:pt idx="18">
                  <c:v>43363.387138138569</c:v>
                </c:pt>
                <c:pt idx="19">
                  <c:v>44946.4107951556</c:v>
                </c:pt>
                <c:pt idx="20">
                  <c:v>46571.648416359749</c:v>
                </c:pt>
                <c:pt idx="21">
                  <c:v>48240.225707462676</c:v>
                </c:pt>
                <c:pt idx="22">
                  <c:v>49953.298392995013</c:v>
                </c:pt>
                <c:pt idx="23">
                  <c:v>51712.053016808219</c:v>
                </c:pt>
                <c:pt idx="24">
                  <c:v>53517.707763923099</c:v>
                </c:pt>
                <c:pt idx="25">
                  <c:v>55371.513304294378</c:v>
                </c:pt>
                <c:pt idx="26">
                  <c:v>57274.753659075548</c:v>
                </c:pt>
                <c:pt idx="27">
                  <c:v>59228.747089984216</c:v>
                </c:pt>
                <c:pt idx="28">
                  <c:v>61234.847012383791</c:v>
                </c:pt>
                <c:pt idx="29">
                  <c:v>63294.442932714039</c:v>
                </c:pt>
                <c:pt idx="30">
                  <c:v>65408.961410919743</c:v>
                </c:pt>
                <c:pt idx="31">
                  <c:v>67579.867048544256</c:v>
                </c:pt>
                <c:pt idx="32">
                  <c:v>69808.663503172094</c:v>
                </c:pt>
                <c:pt idx="33">
                  <c:v>72096.89452992336</c:v>
                </c:pt>
                <c:pt idx="34">
                  <c:v>74446.145050721316</c:v>
                </c:pt>
                <c:pt idx="35">
                  <c:v>76858.042252073894</c:v>
                </c:pt>
                <c:pt idx="36">
                  <c:v>79334.256712129194</c:v>
                </c:pt>
                <c:pt idx="37">
                  <c:v>81876.503557785967</c:v>
                </c:pt>
                <c:pt idx="38">
                  <c:v>84486.543652660257</c:v>
                </c:pt>
                <c:pt idx="39">
                  <c:v>87166.184816731198</c:v>
                </c:pt>
                <c:pt idx="40">
                  <c:v>89917.283078510707</c:v>
                </c:pt>
                <c:pt idx="41">
                  <c:v>92741.743960604334</c:v>
                </c:pt>
                <c:pt idx="42">
                  <c:v>95641.523799553775</c:v>
                </c:pt>
                <c:pt idx="43">
                  <c:v>98618.631100875224</c:v>
                </c:pt>
                <c:pt idx="44">
                  <c:v>101675.12793023189</c:v>
                </c:pt>
                <c:pt idx="45">
                  <c:v>104813.13134170473</c:v>
                </c:pt>
                <c:pt idx="46">
                  <c:v>108034.8148441502</c:v>
                </c:pt>
                <c:pt idx="47">
                  <c:v>111342.40990666088</c:v>
                </c:pt>
                <c:pt idx="48">
                  <c:v>114738.20750417183</c:v>
                </c:pt>
                <c:pt idx="49">
                  <c:v>118224.55970428308</c:v>
                </c:pt>
                <c:pt idx="50">
                  <c:v>121803.88129639727</c:v>
                </c:pt>
                <c:pt idx="51">
                  <c:v>125478.65146430122</c:v>
                </c:pt>
                <c:pt idx="52">
                  <c:v>129251.41550334924</c:v>
                </c:pt>
                <c:pt idx="53">
                  <c:v>133124.78658343857</c:v>
                </c:pt>
                <c:pt idx="54">
                  <c:v>137101.44755899694</c:v>
                </c:pt>
                <c:pt idx="55">
                  <c:v>141184.15282723686</c:v>
                </c:pt>
                <c:pt idx="56">
                  <c:v>145375.73023596319</c:v>
                </c:pt>
                <c:pt idx="57">
                  <c:v>149679.08304225554</c:v>
                </c:pt>
                <c:pt idx="58">
                  <c:v>154097.19192338237</c:v>
                </c:pt>
                <c:pt idx="59">
                  <c:v>158633.11704133922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48F4-4536-91DB-CDE24414C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3859040"/>
        <c:axId val="363861120"/>
      </c:barChart>
      <c:lineChart>
        <c:grouping val="stacked"/>
        <c:varyColors val="0"/>
        <c:ser>
          <c:idx val="3"/>
          <c:order val="2"/>
          <c:tx>
            <c:strRef>
              <c:f>'V-měs'!$N$4</c:f>
              <c:strCache>
                <c:ptCount val="1"/>
                <c:pt idx="0">
                  <c:v>% zhodnocení vkladu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6350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'V-měs'!$B$5:$B$16</c:f>
              <c:numCache>
                <c:formatCode>#,##0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'V-měs'!$N$5:$N$64</c:f>
              <c:numCache>
                <c:formatCode>#\ ##0.0</c:formatCode>
                <c:ptCount val="60"/>
                <c:pt idx="0">
                  <c:v>4.8239999999999998</c:v>
                </c:pt>
                <c:pt idx="1">
                  <c:v>9.7526399999999995</c:v>
                </c:pt>
                <c:pt idx="2">
                  <c:v>14.8127104</c:v>
                </c:pt>
                <c:pt idx="3">
                  <c:v>20.00771601066667</c:v>
                </c:pt>
                <c:pt idx="4">
                  <c:v>25.341255104284446</c:v>
                </c:pt>
                <c:pt idx="5">
                  <c:v>30.817021907065364</c:v>
                </c:pt>
                <c:pt idx="6">
                  <c:v>36.438809157920439</c:v>
                </c:pt>
                <c:pt idx="7">
                  <c:v>42.210510735464979</c:v>
                </c:pt>
                <c:pt idx="8">
                  <c:v>48.136124355077385</c:v>
                </c:pt>
                <c:pt idx="9">
                  <c:v>54.219754337879436</c:v>
                </c:pt>
                <c:pt idx="10">
                  <c:v>60.465614453556228</c:v>
                </c:pt>
                <c:pt idx="11">
                  <c:v>66.878030838984401</c:v>
                </c:pt>
                <c:pt idx="12">
                  <c:v>73.461444994690652</c:v>
                </c:pt>
                <c:pt idx="13">
                  <c:v>80.220416861215739</c:v>
                </c:pt>
                <c:pt idx="14">
                  <c:v>87.15962797751483</c:v>
                </c:pt>
                <c:pt idx="15">
                  <c:v>94.283884723581892</c:v>
                </c:pt>
                <c:pt idx="16">
                  <c:v>101.59812164954408</c:v>
                </c:pt>
                <c:pt idx="17">
                  <c:v>109.10740489353194</c:v>
                </c:pt>
                <c:pt idx="18">
                  <c:v>116.81693569069279</c:v>
                </c:pt>
                <c:pt idx="19">
                  <c:v>124.73205397577793</c:v>
                </c:pt>
                <c:pt idx="20">
                  <c:v>132.85824208179866</c:v>
                </c:pt>
                <c:pt idx="21">
                  <c:v>141.20112853731331</c:v>
                </c:pt>
                <c:pt idx="22">
                  <c:v>149.76649196497499</c:v>
                </c:pt>
                <c:pt idx="23">
                  <c:v>158.56026508404099</c:v>
                </c:pt>
                <c:pt idx="24">
                  <c:v>167.58853881961542</c:v>
                </c:pt>
                <c:pt idx="25">
                  <c:v>176.85756652147185</c:v>
                </c:pt>
                <c:pt idx="26">
                  <c:v>186.37376829537777</c:v>
                </c:pt>
                <c:pt idx="27">
                  <c:v>196.14373544992119</c:v>
                </c:pt>
                <c:pt idx="28">
                  <c:v>206.17423506191909</c:v>
                </c:pt>
                <c:pt idx="29">
                  <c:v>216.47221466357027</c:v>
                </c:pt>
                <c:pt idx="30">
                  <c:v>227.04480705459878</c:v>
                </c:pt>
                <c:pt idx="31">
                  <c:v>237.89933524272143</c:v>
                </c:pt>
                <c:pt idx="32">
                  <c:v>249.04331751586065</c:v>
                </c:pt>
                <c:pt idx="33">
                  <c:v>260.48447264961692</c:v>
                </c:pt>
                <c:pt idx="34">
                  <c:v>272.23072525360675</c:v>
                </c:pt>
                <c:pt idx="35">
                  <c:v>284.29021126036957</c:v>
                </c:pt>
                <c:pt idx="36">
                  <c:v>296.67128356064609</c:v>
                </c:pt>
                <c:pt idx="37">
                  <c:v>309.38251778893004</c:v>
                </c:pt>
                <c:pt idx="38">
                  <c:v>322.43271826330147</c:v>
                </c:pt>
                <c:pt idx="39">
                  <c:v>335.83092408365616</c:v>
                </c:pt>
                <c:pt idx="40">
                  <c:v>349.58641539255359</c:v>
                </c:pt>
                <c:pt idx="41">
                  <c:v>363.70871980302172</c:v>
                </c:pt>
                <c:pt idx="42">
                  <c:v>378.20761899776903</c:v>
                </c:pt>
                <c:pt idx="43">
                  <c:v>393.09315550437617</c:v>
                </c:pt>
                <c:pt idx="44">
                  <c:v>408.37563965115953</c:v>
                </c:pt>
                <c:pt idx="45">
                  <c:v>424.06565670852376</c:v>
                </c:pt>
                <c:pt idx="46">
                  <c:v>440.17407422075104</c:v>
                </c:pt>
                <c:pt idx="47">
                  <c:v>456.71204953330437</c:v>
                </c:pt>
                <c:pt idx="48">
                  <c:v>473.6910375208592</c:v>
                </c:pt>
                <c:pt idx="49">
                  <c:v>491.12279852141546</c:v>
                </c:pt>
                <c:pt idx="50">
                  <c:v>509.01940648198649</c:v>
                </c:pt>
                <c:pt idx="51">
                  <c:v>527.39325732150621</c:v>
                </c:pt>
                <c:pt idx="52">
                  <c:v>546.25707751674634</c:v>
                </c:pt>
                <c:pt idx="53">
                  <c:v>565.62393291719297</c:v>
                </c:pt>
                <c:pt idx="54">
                  <c:v>585.50723779498469</c:v>
                </c:pt>
                <c:pt idx="55">
                  <c:v>605.92076413618429</c:v>
                </c:pt>
                <c:pt idx="56">
                  <c:v>626.87865117981585</c:v>
                </c:pt>
                <c:pt idx="57">
                  <c:v>648.39541521127762</c:v>
                </c:pt>
                <c:pt idx="58">
                  <c:v>670.48595961691171</c:v>
                </c:pt>
                <c:pt idx="59">
                  <c:v>693.16558520669594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F4-4536-91DB-CDE24414C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658960"/>
        <c:axId val="492659376"/>
      </c:lineChart>
      <c:catAx>
        <c:axId val="3638590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b="1"/>
                  <a:t>Měsíc</a:t>
                </a:r>
              </a:p>
            </c:rich>
          </c:tx>
          <c:layout>
            <c:manualLayout>
              <c:xMode val="edge"/>
              <c:yMode val="edge"/>
              <c:x val="4.8975176094338276E-2"/>
              <c:y val="0.87677280809107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b" anchorCtr="0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63861120"/>
        <c:crosses val="autoZero"/>
        <c:auto val="1"/>
        <c:lblAlgn val="ctr"/>
        <c:lblOffset val="100"/>
        <c:noMultiLvlLbl val="0"/>
      </c:catAx>
      <c:valAx>
        <c:axId val="36386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/>
                  <a:t>EUR</a:t>
                </a:r>
              </a:p>
            </c:rich>
          </c:tx>
          <c:layout>
            <c:manualLayout>
              <c:xMode val="edge"/>
              <c:yMode val="edge"/>
              <c:x val="4.8722993089857593E-2"/>
              <c:y val="0.1280664403753049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363859040"/>
        <c:crosses val="autoZero"/>
        <c:crossBetween val="between"/>
      </c:valAx>
      <c:valAx>
        <c:axId val="492659376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% zhodnocení</a:t>
                </a:r>
              </a:p>
            </c:rich>
          </c:tx>
          <c:layout>
            <c:manualLayout>
              <c:xMode val="edge"/>
              <c:yMode val="edge"/>
              <c:x val="0.92369643879363283"/>
              <c:y val="0.125925139123005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\ ##0.0" sourceLinked="1"/>
        <c:majorTickMark val="out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92658960"/>
        <c:crosses val="max"/>
        <c:crossBetween val="between"/>
      </c:valAx>
      <c:catAx>
        <c:axId val="492658960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4926593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490641247057267"/>
          <c:y val="0.91186797104907336"/>
          <c:w val="0.37285310841578917"/>
          <c:h val="7.80310188499164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314324</xdr:colOff>
      <xdr:row>1</xdr:row>
      <xdr:rowOff>0</xdr:rowOff>
    </xdr:from>
    <xdr:to>
      <xdr:col>17</xdr:col>
      <xdr:colOff>0</xdr:colOff>
      <xdr:row>34</xdr:row>
      <xdr:rowOff>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E3407CA-A28C-41B8-B477-545B8B541E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18</xdr:col>
      <xdr:colOff>228600</xdr:colOff>
      <xdr:row>34</xdr:row>
      <xdr:rowOff>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741A5372-365F-42C5-96E1-04974BB67D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390524</xdr:colOff>
      <xdr:row>1</xdr:row>
      <xdr:rowOff>0</xdr:rowOff>
    </xdr:from>
    <xdr:to>
      <xdr:col>20</xdr:col>
      <xdr:colOff>600074</xdr:colOff>
      <xdr:row>34</xdr:row>
      <xdr:rowOff>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9A947175-B3B2-44AD-AEBA-C05C19E254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342898</xdr:colOff>
      <xdr:row>1</xdr:row>
      <xdr:rowOff>0</xdr:rowOff>
    </xdr:from>
    <xdr:to>
      <xdr:col>27</xdr:col>
      <xdr:colOff>400049</xdr:colOff>
      <xdr:row>34</xdr:row>
      <xdr:rowOff>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FC47234-4A1B-439F-8B0B-B375B0BB84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581024</xdr:colOff>
      <xdr:row>1</xdr:row>
      <xdr:rowOff>19050</xdr:rowOff>
    </xdr:from>
    <xdr:to>
      <xdr:col>21</xdr:col>
      <xdr:colOff>609599</xdr:colOff>
      <xdr:row>34</xdr:row>
      <xdr:rowOff>19050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D2471B43-C2B8-411A-96EB-15EEEAF3E4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316229</xdr:colOff>
      <xdr:row>1</xdr:row>
      <xdr:rowOff>0</xdr:rowOff>
    </xdr:from>
    <xdr:to>
      <xdr:col>28</xdr:col>
      <xdr:colOff>47625</xdr:colOff>
      <xdr:row>35</xdr:row>
      <xdr:rowOff>19050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6A2F8F52-BE8D-406B-9BFC-474EC35CB7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83DD8-EC02-40D0-853D-DFA09523E7C5}">
  <sheetPr>
    <pageSetUpPr fitToPage="1"/>
  </sheetPr>
  <dimension ref="B1:G13"/>
  <sheetViews>
    <sheetView tabSelected="1" zoomScaleNormal="100" workbookViewId="0">
      <selection activeCell="E26" sqref="E26"/>
    </sheetView>
  </sheetViews>
  <sheetFormatPr defaultColWidth="8.83984375" defaultRowHeight="14.4" x14ac:dyDescent="0.55000000000000004"/>
  <cols>
    <col min="1" max="1" width="2.3125" customWidth="1"/>
    <col min="2" max="2" width="50.15625" customWidth="1"/>
    <col min="3" max="3" width="11.578125" customWidth="1"/>
    <col min="4" max="4" width="13.15625" customWidth="1"/>
    <col min="5" max="5" width="60.83984375" customWidth="1"/>
    <col min="6" max="6" width="12" customWidth="1"/>
    <col min="7" max="7" width="11" customWidth="1"/>
    <col min="8" max="9" width="38.734375" customWidth="1"/>
  </cols>
  <sheetData>
    <row r="1" spans="2:7" ht="9.75" customHeight="1" x14ac:dyDescent="0.55000000000000004"/>
    <row r="2" spans="2:7" ht="26.05" customHeight="1" x14ac:dyDescent="0.55000000000000004">
      <c r="B2" s="36" t="s">
        <v>0</v>
      </c>
      <c r="C2" s="36"/>
      <c r="D2" s="36"/>
      <c r="E2" s="36"/>
      <c r="F2" s="36"/>
    </row>
    <row r="3" spans="2:7" ht="6" hidden="1" customHeight="1" x14ac:dyDescent="0.95">
      <c r="B3" s="9"/>
      <c r="C3" s="10"/>
      <c r="D3" s="10"/>
      <c r="E3" s="10"/>
    </row>
    <row r="4" spans="2:7" ht="25.8" x14ac:dyDescent="0.95">
      <c r="B4" s="16" t="s">
        <v>1</v>
      </c>
      <c r="C4" s="10"/>
      <c r="D4" s="10"/>
      <c r="E4" s="17" t="s">
        <v>2</v>
      </c>
    </row>
    <row r="5" spans="2:7" ht="11.25" customHeight="1" x14ac:dyDescent="0.95">
      <c r="F5" s="11"/>
    </row>
    <row r="6" spans="2:7" ht="21" x14ac:dyDescent="0.6">
      <c r="B6" s="18" t="s">
        <v>3</v>
      </c>
      <c r="C6" s="19">
        <v>20000</v>
      </c>
      <c r="D6" s="34" t="s">
        <v>4</v>
      </c>
      <c r="E6" s="24" t="s">
        <v>5</v>
      </c>
      <c r="F6" s="25">
        <f>IF($C$12=6,'V-měs'!$G$10,IF($C$12=12,'V-měs'!$G$16,IF($C$12=24,'V-měs'!$G$28,IF($C$12=36,'V-měs'!$G$40,IF($C$12=48,'V-měs'!$G$52,IF($C$12=60,'V-měs'!$G$64,""))))))</f>
        <v>10028.104625847658</v>
      </c>
    </row>
    <row r="7" spans="2:7" ht="33.299999999999997" x14ac:dyDescent="0.95">
      <c r="B7" s="20" t="s">
        <v>27</v>
      </c>
      <c r="C7" s="19">
        <v>80</v>
      </c>
      <c r="D7" s="10"/>
      <c r="E7" s="26" t="s">
        <v>23</v>
      </c>
      <c r="F7" s="25">
        <f>F11-F8</f>
        <v>46028.104625847671</v>
      </c>
    </row>
    <row r="8" spans="2:7" ht="15.6" x14ac:dyDescent="0.6">
      <c r="B8" s="20" t="s">
        <v>36</v>
      </c>
      <c r="C8" s="37">
        <f>((C7*C6)/100)</f>
        <v>16000</v>
      </c>
      <c r="E8" s="26" t="s">
        <v>6</v>
      </c>
      <c r="F8" s="25">
        <f>IF($C$12=6,'V-měs'!$J$10,IF($C$12=12,'V-měs'!$J$16,IF($C$12=24,'V-měs'!$J$28,IF($C$12=36,'V-měs'!$J$40,IF($C$12=48,'V-měs'!$J$52,IF($C$12=60,'V-měs'!$J$64,""))))))</f>
        <v>3347.5015419492202</v>
      </c>
    </row>
    <row r="9" spans="2:7" ht="25.8" x14ac:dyDescent="0.95">
      <c r="B9" s="21" t="s">
        <v>24</v>
      </c>
      <c r="C9" s="37">
        <f>C6+((C7*C6)/100)</f>
        <v>36000</v>
      </c>
      <c r="D9" s="10"/>
      <c r="E9" s="26" t="s">
        <v>7</v>
      </c>
      <c r="F9" s="25">
        <f>IF($C$12=6,'V-měs'!$M$10,IF($C$12=12,'V-měs'!$M$16,IF($C$12=24,'V-měs'!$M$28,IF($C$12=36,'V-měs'!$M$40,IF($C$12=48,'V-měs'!$M$52,IF($C$12=60,'V-měs'!$M$64,""))))))</f>
        <v>13375.606167796879</v>
      </c>
    </row>
    <row r="10" spans="2:7" ht="42.6" customHeight="1" x14ac:dyDescent="0.55000000000000004">
      <c r="B10" s="21" t="s">
        <v>22</v>
      </c>
      <c r="C10" s="22">
        <v>0.08</v>
      </c>
      <c r="E10" s="26" t="s">
        <v>35</v>
      </c>
      <c r="F10" s="27">
        <f>IF($C$12=6,'V-měs'!$N$10,IF($C$12=12,'V-měs'!$N$16,IF($C$12=24,'V-měs'!$N$28,IF($C$12=36,'V-měs'!$N$40,IF($C$12=48,'V-měs'!$N$52,IF($C$12=60,'V-měs'!$N$64,""))))))</f>
        <v>66.878030838984401</v>
      </c>
      <c r="G10" s="32"/>
    </row>
    <row r="11" spans="2:7" ht="42.3" thickBot="1" x14ac:dyDescent="0.65">
      <c r="B11" s="20" t="s">
        <v>8</v>
      </c>
      <c r="C11" s="22">
        <v>0.02</v>
      </c>
      <c r="D11" s="33" t="s">
        <v>9</v>
      </c>
      <c r="E11" s="28" t="s">
        <v>25</v>
      </c>
      <c r="F11" s="29">
        <f>IF($C$12=6,'V-měs'!$K$10,IF($C$12=12,'V-měs'!$K$16,IF($C$12=24,'V-měs'!$K$28,IF($C$12=36,'V-měs'!$K$40,IF($C$12=48,'V-měs'!$K$52,IF($C$12=60,'V-měs'!$K$64,""))))))</f>
        <v>49375.60616779689</v>
      </c>
    </row>
    <row r="12" spans="2:7" ht="55.5" customHeight="1" thickBot="1" x14ac:dyDescent="1">
      <c r="B12" s="21" t="s">
        <v>10</v>
      </c>
      <c r="C12" s="23">
        <v>12</v>
      </c>
      <c r="D12" s="10"/>
      <c r="E12" s="30" t="s">
        <v>40</v>
      </c>
      <c r="F12" s="31">
        <f>F11-C8</f>
        <v>33375.60616779689</v>
      </c>
    </row>
    <row r="13" spans="2:7" ht="25.8" x14ac:dyDescent="0.95">
      <c r="B13" s="35" t="s">
        <v>11</v>
      </c>
      <c r="D13" s="10"/>
    </row>
  </sheetData>
  <sheetProtection algorithmName="SHA-512" hashValue="iblzWsI34/og001Y6Aw2q5dDnXgBR9lexxXoG+aNY+LvV3JPS/m1KvlsjFRl+4tkXv3xWjLVacziEbmtnWK4EA==" saltValue="357mvKCVWLuB5CLouibuvg==" spinCount="100000" sheet="1" objects="1" scenarios="1"/>
  <protectedRanges>
    <protectedRange sqref="C10:C12 C6:C7" name="Oblast1"/>
  </protectedRanges>
  <mergeCells count="1">
    <mergeCell ref="B2:F2"/>
  </mergeCells>
  <pageMargins left="0.70866141732283472" right="0.70866141732283472" top="0.78740157480314965" bottom="0.78740157480314965" header="0.31496062992125984" footer="0.31496062992125984"/>
  <pageSetup paperSize="9" scale="58" orientation="landscape" horizontalDpi="4294967294" verticalDpi="0" copies="13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04AB079-0D9A-4BF2-BD48-CA5DC2021B05}">
          <x14:formula1>
            <xm:f>'V-měs'!$P$5:$P$10</xm:f>
          </x14:formula1>
          <xm:sqref>C12</xm:sqref>
        </x14:dataValidation>
        <x14:dataValidation type="list" allowBlank="1" showInputMessage="1" showErrorMessage="1" xr:uid="{3172E3A9-69F1-4AA1-BEE9-73C8FF1B0642}">
          <x14:formula1>
            <xm:f>'V-měs'!$Q$5:$Q$8</xm:f>
          </x14:formula1>
          <xm:sqref>C10</xm:sqref>
        </x14:dataValidation>
        <x14:dataValidation type="list" allowBlank="1" showInputMessage="1" showErrorMessage="1" xr:uid="{7E8BCE26-7903-40B1-8232-F252344A613D}">
          <x14:formula1>
            <xm:f>'V-měs'!$R$5:$R$9</xm:f>
          </x14:formula1>
          <xm:sqref>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9757B-D767-400A-8286-68D5539B3140}">
  <dimension ref="A1"/>
  <sheetViews>
    <sheetView workbookViewId="0">
      <selection activeCell="T10" sqref="T10"/>
    </sheetView>
  </sheetViews>
  <sheetFormatPr defaultColWidth="8.83984375" defaultRowHeight="14.4" x14ac:dyDescent="0.55000000000000004"/>
  <cols>
    <col min="1" max="1" width="4.68359375" customWidth="1"/>
  </cols>
  <sheetData/>
  <sheetProtection algorithmName="SHA-512" hashValue="D7xKNYrt7P38l+3JdiNdUuhkVmzKYlJ4LwvjMMlF0V1e+ycURU1rhwlVeOZYMAX9n438X1oh9BMrW3wWGP/zwQ==" saltValue="SuYE9L4pYP6qxTCjT5F2aQ==" spinCount="100000" sheet="1" objects="1" scenarios="1" selectLockedCells="1" selectUnlockedCells="1"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E2FC4-DB5F-4D04-A62D-D28A2B2EC509}">
  <dimension ref="A1"/>
  <sheetViews>
    <sheetView workbookViewId="0">
      <selection activeCell="G38" sqref="G38"/>
    </sheetView>
  </sheetViews>
  <sheetFormatPr defaultColWidth="8.83984375" defaultRowHeight="14.4" x14ac:dyDescent="0.55000000000000004"/>
  <cols>
    <col min="1" max="1" width="5.47265625" customWidth="1"/>
  </cols>
  <sheetData/>
  <sheetProtection algorithmName="SHA-512" hashValue="cyhx4rRrnJY8yZpvjIf+KAqOW+1SIYXRKkW79mOUq8CCUkpRK2fDTGib0IZZOYHEQBRxMpBx3rahP7FY6tcN9g==" saltValue="jCJp6SOKxQckLgvXspRPLw==" spinCount="100000" sheet="1" objects="1" scenarios="1" selectLockedCells="1" selectUnlockedCells="1"/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762D9-1B39-4CC7-982E-9DD62211C484}">
  <dimension ref="A1"/>
  <sheetViews>
    <sheetView workbookViewId="0">
      <selection activeCell="K37" sqref="K37"/>
    </sheetView>
  </sheetViews>
  <sheetFormatPr defaultColWidth="8.83984375" defaultRowHeight="14.4" x14ac:dyDescent="0.55000000000000004"/>
  <cols>
    <col min="1" max="1" width="4.3125" customWidth="1"/>
  </cols>
  <sheetData/>
  <sheetProtection algorithmName="SHA-512" hashValue="UgHIOcjgh0Lw6OZuPB3B6U4HxwO3aHBMFCr/OtzFdi9SuwhgT9gQpY/qBY65dXQfx2q+fJ+8KX9asrlgEJFbCg==" saltValue="nmFEhV/sXDWdp2QrB8ZrQg==" spinCount="100000" sheet="1" objects="1" scenarios="1" selectLockedCells="1" selectUnlockedCells="1"/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7B063-01C6-4234-B2E8-CD5CF596DA5F}">
  <dimension ref="A1"/>
  <sheetViews>
    <sheetView workbookViewId="0">
      <selection activeCell="V37" sqref="V37"/>
    </sheetView>
  </sheetViews>
  <sheetFormatPr defaultColWidth="8.83984375" defaultRowHeight="14.4" x14ac:dyDescent="0.55000000000000004"/>
  <cols>
    <col min="1" max="1" width="4.68359375" customWidth="1"/>
  </cols>
  <sheetData/>
  <sheetProtection algorithmName="SHA-512" hashValue="L0XN4qOqZuhcCHMVAJxN5/KElXVH1cQjRJLz68LaPceCRPwPwFNHP14myO+l6drX4KGSJ2oJ4flbn5vB2WV+lg==" saltValue="6NmcyW3xPNYde4+queI3rw==" spinCount="100000" sheet="1" objects="1" scenarios="1" selectLockedCells="1" selectUnlockedCells="1"/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4B0AD-5FCC-44FA-A9EE-59D11B1DC959}">
  <dimension ref="A1"/>
  <sheetViews>
    <sheetView workbookViewId="0">
      <selection activeCell="J38" sqref="J38"/>
    </sheetView>
  </sheetViews>
  <sheetFormatPr defaultColWidth="8.83984375" defaultRowHeight="14.4" x14ac:dyDescent="0.55000000000000004"/>
  <cols>
    <col min="1" max="1" width="4.47265625" customWidth="1"/>
  </cols>
  <sheetData/>
  <sheetProtection algorithmName="SHA-512" hashValue="UNDrKEZ1zRv7B6yxKHiFg7wgO4OICPZ4M7x10u0QUvPj2eeedsQ39c6SfyhQqIaw47U8TePD7F4YPLQSrj7drA==" saltValue="UxPqYS4XZnWSYNq+0FgdEQ==" spinCount="100000" sheet="1" objects="1" scenarios="1" selectLockedCells="1" selectUnlockedCells="1"/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B26DB-1BF5-4155-8256-3033E95274A3}">
  <dimension ref="A1"/>
  <sheetViews>
    <sheetView workbookViewId="0">
      <selection activeCell="W37" sqref="W37"/>
    </sheetView>
  </sheetViews>
  <sheetFormatPr defaultColWidth="8.83984375" defaultRowHeight="14.4" x14ac:dyDescent="0.55000000000000004"/>
  <cols>
    <col min="1" max="1" width="4.68359375" customWidth="1"/>
  </cols>
  <sheetData/>
  <sheetProtection algorithmName="SHA-512" hashValue="d9ZyTHhfpSs74ORtsShy0r3h7DCEhxwvB5G1LVPK9RKaNi2xnUyj9wlWazLLxEU2SjhFvZYjRAYqeUrsUgEPLQ==" saltValue="4/gboxu2MDd8enK26OUaCA==" spinCount="100000" sheet="1" objects="1" scenarios="1" selectLockedCells="1" selectUnlockedCells="1"/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D5FC1-8B2E-48AE-B0DA-720F80A6D8A3}">
  <dimension ref="B3:R64"/>
  <sheetViews>
    <sheetView workbookViewId="0">
      <selection activeCell="D5" sqref="D5"/>
    </sheetView>
  </sheetViews>
  <sheetFormatPr defaultColWidth="8.83984375" defaultRowHeight="14.4" x14ac:dyDescent="0.55000000000000004"/>
  <cols>
    <col min="1" max="1" width="5.47265625" customWidth="1"/>
    <col min="6" max="6" width="16" customWidth="1"/>
    <col min="7" max="7" width="17.68359375" customWidth="1"/>
    <col min="8" max="8" width="13.68359375" customWidth="1"/>
    <col min="9" max="9" width="10.68359375" customWidth="1"/>
    <col min="10" max="11" width="13" customWidth="1"/>
    <col min="12" max="12" width="16.47265625" style="38" customWidth="1"/>
    <col min="13" max="13" width="16.47265625" customWidth="1"/>
    <col min="14" max="14" width="15.47265625" style="13" customWidth="1"/>
    <col min="15" max="15" width="2.68359375" customWidth="1"/>
    <col min="16" max="16" width="17.47265625" customWidth="1"/>
  </cols>
  <sheetData>
    <row r="3" spans="2:18" x14ac:dyDescent="0.55000000000000004">
      <c r="L3" s="38" t="s">
        <v>39</v>
      </c>
      <c r="P3" s="1" t="s">
        <v>12</v>
      </c>
      <c r="Q3" s="1"/>
      <c r="R3" s="1"/>
    </row>
    <row r="4" spans="2:18" ht="43.2" x14ac:dyDescent="0.55000000000000004">
      <c r="B4" s="4" t="s">
        <v>13</v>
      </c>
      <c r="C4" s="4" t="s">
        <v>28</v>
      </c>
      <c r="D4" s="4" t="s">
        <v>29</v>
      </c>
      <c r="E4" s="4" t="s">
        <v>30</v>
      </c>
      <c r="F4" s="5" t="s">
        <v>14</v>
      </c>
      <c r="G4" s="5" t="s">
        <v>15</v>
      </c>
      <c r="H4" s="5" t="s">
        <v>33</v>
      </c>
      <c r="I4" s="5" t="s">
        <v>16</v>
      </c>
      <c r="J4" s="5" t="s">
        <v>17</v>
      </c>
      <c r="K4" s="5" t="s">
        <v>32</v>
      </c>
      <c r="L4" s="39" t="s">
        <v>26</v>
      </c>
      <c r="M4" s="5" t="s">
        <v>18</v>
      </c>
      <c r="N4" s="12" t="s">
        <v>34</v>
      </c>
      <c r="P4" s="1" t="s">
        <v>19</v>
      </c>
      <c r="Q4" s="1" t="s">
        <v>20</v>
      </c>
      <c r="R4" s="1" t="s">
        <v>21</v>
      </c>
    </row>
    <row r="5" spans="2:18" x14ac:dyDescent="0.55000000000000004">
      <c r="B5" s="2">
        <v>1</v>
      </c>
      <c r="C5" s="2">
        <f>Zadání!C6</f>
        <v>20000</v>
      </c>
      <c r="D5" s="2">
        <f>Zadání!$C$6*Zadání!$C$7%</f>
        <v>16000</v>
      </c>
      <c r="E5" s="2">
        <f>C5+D5</f>
        <v>36000</v>
      </c>
      <c r="F5" s="7">
        <f>Zadání!$C$11*E5</f>
        <v>720</v>
      </c>
      <c r="G5" s="7">
        <f>F5</f>
        <v>720</v>
      </c>
      <c r="H5" s="2">
        <f>F5+E5</f>
        <v>36720</v>
      </c>
      <c r="I5" s="2">
        <f>(H5)*Zadání!$C$10/12</f>
        <v>244.79999999999998</v>
      </c>
      <c r="J5" s="2">
        <f>I5</f>
        <v>244.79999999999998</v>
      </c>
      <c r="K5" s="2">
        <f>H5+I5</f>
        <v>36964.800000000003</v>
      </c>
      <c r="L5" s="40">
        <f>K5-D5</f>
        <v>20964.800000000003</v>
      </c>
      <c r="M5" s="2">
        <f>G5+J5</f>
        <v>964.8</v>
      </c>
      <c r="N5" s="14">
        <f>(M5)/$C$5%</f>
        <v>4.8239999999999998</v>
      </c>
      <c r="P5" s="1">
        <v>6</v>
      </c>
      <c r="Q5" s="6">
        <v>0.04</v>
      </c>
      <c r="R5" s="1">
        <v>40</v>
      </c>
    </row>
    <row r="6" spans="2:18" x14ac:dyDescent="0.55000000000000004">
      <c r="B6" s="2">
        <v>2</v>
      </c>
      <c r="C6" s="2">
        <f>C5</f>
        <v>20000</v>
      </c>
      <c r="D6" s="2">
        <f>D5</f>
        <v>16000</v>
      </c>
      <c r="E6" s="2">
        <f>K5</f>
        <v>36964.800000000003</v>
      </c>
      <c r="F6" s="7">
        <f>Zadání!$C$11*E6</f>
        <v>739.29600000000005</v>
      </c>
      <c r="G6" s="7">
        <f>F6+G5</f>
        <v>1459.296</v>
      </c>
      <c r="H6" s="2">
        <f t="shared" ref="H6:H64" si="0">F6+E6</f>
        <v>37704.096000000005</v>
      </c>
      <c r="I6" s="2">
        <f>(K5)*Zadání!$C$10/12</f>
        <v>246.43200000000002</v>
      </c>
      <c r="J6" s="2">
        <f>I6+J5</f>
        <v>491.23199999999997</v>
      </c>
      <c r="K6" s="2">
        <f>H6+I6</f>
        <v>37950.528000000006</v>
      </c>
      <c r="L6" s="40">
        <f t="shared" ref="L6:L64" si="1">K6-D6</f>
        <v>21950.528000000006</v>
      </c>
      <c r="M6" s="2">
        <f>G6+J6</f>
        <v>1950.528</v>
      </c>
      <c r="N6" s="14">
        <f>M6/$C$5%</f>
        <v>9.7526399999999995</v>
      </c>
      <c r="P6" s="1">
        <v>12</v>
      </c>
      <c r="Q6" s="6">
        <v>0.08</v>
      </c>
      <c r="R6" s="1">
        <v>50</v>
      </c>
    </row>
    <row r="7" spans="2:18" x14ac:dyDescent="0.55000000000000004">
      <c r="B7" s="2">
        <v>3</v>
      </c>
      <c r="C7" s="2">
        <f t="shared" ref="C7:C64" si="2">C6</f>
        <v>20000</v>
      </c>
      <c r="D7" s="2">
        <f t="shared" ref="D7:D64" si="3">D6</f>
        <v>16000</v>
      </c>
      <c r="E7" s="2">
        <f t="shared" ref="E7:E64" si="4">K6</f>
        <v>37950.528000000006</v>
      </c>
      <c r="F7" s="7">
        <f>Zadání!$C$11*E7</f>
        <v>759.01056000000017</v>
      </c>
      <c r="G7" s="7">
        <f t="shared" ref="G7:G64" si="5">F7+G6</f>
        <v>2218.30656</v>
      </c>
      <c r="H7" s="2">
        <f t="shared" si="0"/>
        <v>38709.538560000008</v>
      </c>
      <c r="I7" s="2">
        <f>(K6)*Zadání!$C$10/12</f>
        <v>253.00352000000007</v>
      </c>
      <c r="J7" s="2">
        <f t="shared" ref="J7:J64" si="6">I7+J6</f>
        <v>744.23552000000007</v>
      </c>
      <c r="K7" s="2">
        <f t="shared" ref="K7:K64" si="7">H7+I7</f>
        <v>38962.542080000007</v>
      </c>
      <c r="L7" s="40">
        <f t="shared" si="1"/>
        <v>22962.542080000007</v>
      </c>
      <c r="M7" s="2">
        <f t="shared" ref="M6:M64" si="8">G7+J7</f>
        <v>2962.5420800000002</v>
      </c>
      <c r="N7" s="14">
        <f t="shared" ref="N7:N64" si="9">M7/$C$5%</f>
        <v>14.8127104</v>
      </c>
      <c r="P7" s="1">
        <v>24</v>
      </c>
      <c r="Q7" s="6">
        <v>0.1</v>
      </c>
      <c r="R7" s="1">
        <v>60</v>
      </c>
    </row>
    <row r="8" spans="2:18" x14ac:dyDescent="0.55000000000000004">
      <c r="B8" s="2">
        <v>4</v>
      </c>
      <c r="C8" s="2">
        <f t="shared" si="2"/>
        <v>20000</v>
      </c>
      <c r="D8" s="2">
        <f t="shared" si="3"/>
        <v>16000</v>
      </c>
      <c r="E8" s="2">
        <f t="shared" si="4"/>
        <v>38962.542080000007</v>
      </c>
      <c r="F8" s="7">
        <f>Zadání!$C$11*E8</f>
        <v>779.25084160000017</v>
      </c>
      <c r="G8" s="7">
        <f t="shared" si="5"/>
        <v>2997.5574016</v>
      </c>
      <c r="H8" s="2">
        <f t="shared" si="0"/>
        <v>39741.792921600005</v>
      </c>
      <c r="I8" s="2">
        <f>(K7)*Zadání!$C$10/12</f>
        <v>259.75028053333341</v>
      </c>
      <c r="J8" s="2">
        <f t="shared" si="6"/>
        <v>1003.9858005333335</v>
      </c>
      <c r="K8" s="2">
        <f t="shared" si="7"/>
        <v>40001.54320213334</v>
      </c>
      <c r="L8" s="40">
        <f t="shared" si="1"/>
        <v>24001.54320213334</v>
      </c>
      <c r="M8" s="2">
        <f t="shared" si="8"/>
        <v>4001.5432021333336</v>
      </c>
      <c r="N8" s="14">
        <f t="shared" si="9"/>
        <v>20.00771601066667</v>
      </c>
      <c r="P8" s="1">
        <v>36</v>
      </c>
      <c r="Q8" s="6">
        <v>0.12</v>
      </c>
      <c r="R8" s="1">
        <v>70</v>
      </c>
    </row>
    <row r="9" spans="2:18" x14ac:dyDescent="0.55000000000000004">
      <c r="B9" s="2">
        <v>5</v>
      </c>
      <c r="C9" s="2">
        <f t="shared" si="2"/>
        <v>20000</v>
      </c>
      <c r="D9" s="2">
        <f t="shared" si="3"/>
        <v>16000</v>
      </c>
      <c r="E9" s="2">
        <f t="shared" si="4"/>
        <v>40001.54320213334</v>
      </c>
      <c r="F9" s="7">
        <f>Zadání!$C$11*E9</f>
        <v>800.03086404266685</v>
      </c>
      <c r="G9" s="7">
        <f t="shared" si="5"/>
        <v>3797.588265642667</v>
      </c>
      <c r="H9" s="2">
        <f t="shared" si="0"/>
        <v>40801.574066176006</v>
      </c>
      <c r="I9" s="2">
        <f>(K8)*Zadání!$C$10/12</f>
        <v>266.67695468088897</v>
      </c>
      <c r="J9" s="2">
        <f t="shared" si="6"/>
        <v>1270.6627552142224</v>
      </c>
      <c r="K9" s="2">
        <f t="shared" si="7"/>
        <v>41068.251020856893</v>
      </c>
      <c r="L9" s="40">
        <f t="shared" si="1"/>
        <v>25068.251020856893</v>
      </c>
      <c r="M9" s="2">
        <f t="shared" si="8"/>
        <v>5068.2510208568892</v>
      </c>
      <c r="N9" s="14">
        <f>M9/$C$5%</f>
        <v>25.341255104284446</v>
      </c>
      <c r="P9" s="1">
        <v>48</v>
      </c>
      <c r="Q9" s="1"/>
      <c r="R9" s="1">
        <v>80</v>
      </c>
    </row>
    <row r="10" spans="2:18" x14ac:dyDescent="0.55000000000000004">
      <c r="B10" s="3">
        <v>6</v>
      </c>
      <c r="C10" s="3">
        <f t="shared" si="2"/>
        <v>20000</v>
      </c>
      <c r="D10" s="3">
        <f t="shared" si="3"/>
        <v>16000</v>
      </c>
      <c r="E10" s="3">
        <f t="shared" si="4"/>
        <v>41068.251020856893</v>
      </c>
      <c r="F10" s="8">
        <f>Zadání!$C$11*E10</f>
        <v>821.36502041713788</v>
      </c>
      <c r="G10" s="8">
        <f t="shared" si="5"/>
        <v>4618.9532860598047</v>
      </c>
      <c r="H10" s="3">
        <f t="shared" si="0"/>
        <v>41889.616041274028</v>
      </c>
      <c r="I10" s="3">
        <f>(K9)*Zadání!$C$10/12</f>
        <v>273.78834013904594</v>
      </c>
      <c r="J10" s="3">
        <f t="shared" si="6"/>
        <v>1544.4510953532683</v>
      </c>
      <c r="K10" s="3">
        <f t="shared" si="7"/>
        <v>42163.404381413071</v>
      </c>
      <c r="L10" s="41">
        <f t="shared" si="1"/>
        <v>26163.404381413071</v>
      </c>
      <c r="M10" s="3">
        <f t="shared" si="8"/>
        <v>6163.4043814130728</v>
      </c>
      <c r="N10" s="15">
        <f t="shared" si="9"/>
        <v>30.817021907065364</v>
      </c>
      <c r="P10" s="1">
        <v>60</v>
      </c>
      <c r="Q10" s="1"/>
      <c r="R10" s="1"/>
    </row>
    <row r="11" spans="2:18" x14ac:dyDescent="0.55000000000000004">
      <c r="B11" s="2">
        <v>7</v>
      </c>
      <c r="C11" s="2">
        <f t="shared" si="2"/>
        <v>20000</v>
      </c>
      <c r="D11" s="2">
        <f t="shared" si="3"/>
        <v>16000</v>
      </c>
      <c r="E11" s="2">
        <f t="shared" si="4"/>
        <v>42163.404381413071</v>
      </c>
      <c r="F11" s="7">
        <f>Zadání!$C$11*E11</f>
        <v>843.26808762826147</v>
      </c>
      <c r="G11" s="7">
        <f t="shared" si="5"/>
        <v>5462.2213736880658</v>
      </c>
      <c r="H11" s="2">
        <f t="shared" si="0"/>
        <v>43006.672469041332</v>
      </c>
      <c r="I11" s="2">
        <f>(K10)*Zadání!$C$10/12</f>
        <v>281.0893625427538</v>
      </c>
      <c r="J11" s="2">
        <f t="shared" si="6"/>
        <v>1825.5404578960222</v>
      </c>
      <c r="K11" s="2">
        <f t="shared" si="7"/>
        <v>43287.761831584088</v>
      </c>
      <c r="L11" s="40">
        <f t="shared" si="1"/>
        <v>27287.761831584088</v>
      </c>
      <c r="M11" s="2">
        <f t="shared" si="8"/>
        <v>7287.7618315840882</v>
      </c>
      <c r="N11" s="14">
        <f t="shared" si="9"/>
        <v>36.438809157920439</v>
      </c>
    </row>
    <row r="12" spans="2:18" x14ac:dyDescent="0.55000000000000004">
      <c r="B12" s="2">
        <v>8</v>
      </c>
      <c r="C12" s="2">
        <f t="shared" si="2"/>
        <v>20000</v>
      </c>
      <c r="D12" s="2">
        <f t="shared" si="3"/>
        <v>16000</v>
      </c>
      <c r="E12" s="2">
        <f t="shared" si="4"/>
        <v>43287.761831584088</v>
      </c>
      <c r="F12" s="7">
        <f>Zadání!$C$11*E12</f>
        <v>865.75523663168178</v>
      </c>
      <c r="G12" s="7">
        <f t="shared" si="5"/>
        <v>6327.9766103197471</v>
      </c>
      <c r="H12" s="2">
        <f t="shared" si="0"/>
        <v>44153.51706821577</v>
      </c>
      <c r="I12" s="2">
        <f>(K11)*Zadání!$C$10/12</f>
        <v>288.58507887722726</v>
      </c>
      <c r="J12" s="2">
        <f t="shared" si="6"/>
        <v>2114.1255367732492</v>
      </c>
      <c r="K12" s="2">
        <f t="shared" si="7"/>
        <v>44442.102147092999</v>
      </c>
      <c r="L12" s="40">
        <f t="shared" si="1"/>
        <v>28442.102147092999</v>
      </c>
      <c r="M12" s="2">
        <f t="shared" si="8"/>
        <v>8442.1021470929954</v>
      </c>
      <c r="N12" s="14">
        <f t="shared" si="9"/>
        <v>42.210510735464979</v>
      </c>
    </row>
    <row r="13" spans="2:18" x14ac:dyDescent="0.55000000000000004">
      <c r="B13" s="2">
        <v>9</v>
      </c>
      <c r="C13" s="2">
        <f t="shared" si="2"/>
        <v>20000</v>
      </c>
      <c r="D13" s="2">
        <f t="shared" si="3"/>
        <v>16000</v>
      </c>
      <c r="E13" s="2">
        <f t="shared" si="4"/>
        <v>44442.102147092999</v>
      </c>
      <c r="F13" s="7">
        <f>Zadání!$C$11*E13</f>
        <v>888.84204294185997</v>
      </c>
      <c r="G13" s="7">
        <f t="shared" si="5"/>
        <v>7216.8186532616073</v>
      </c>
      <c r="H13" s="2">
        <f t="shared" si="0"/>
        <v>45330.944190034861</v>
      </c>
      <c r="I13" s="2">
        <f>(K12)*Zadání!$C$10/12</f>
        <v>296.28068098061999</v>
      </c>
      <c r="J13" s="2">
        <f t="shared" si="6"/>
        <v>2410.406217753869</v>
      </c>
      <c r="K13" s="2">
        <f t="shared" si="7"/>
        <v>45627.224871015482</v>
      </c>
      <c r="L13" s="40">
        <f t="shared" si="1"/>
        <v>29627.224871015482</v>
      </c>
      <c r="M13" s="2">
        <f t="shared" si="8"/>
        <v>9627.2248710154763</v>
      </c>
      <c r="N13" s="14">
        <f t="shared" si="9"/>
        <v>48.136124355077385</v>
      </c>
    </row>
    <row r="14" spans="2:18" x14ac:dyDescent="0.55000000000000004">
      <c r="B14" s="2">
        <v>10</v>
      </c>
      <c r="C14" s="2">
        <f t="shared" si="2"/>
        <v>20000</v>
      </c>
      <c r="D14" s="2">
        <f t="shared" si="3"/>
        <v>16000</v>
      </c>
      <c r="E14" s="2">
        <f t="shared" si="4"/>
        <v>45627.224871015482</v>
      </c>
      <c r="F14" s="7">
        <f>Zadání!$C$11*E14</f>
        <v>912.54449742030965</v>
      </c>
      <c r="G14" s="7">
        <f t="shared" si="5"/>
        <v>8129.3631506819165</v>
      </c>
      <c r="H14" s="2">
        <f t="shared" si="0"/>
        <v>46539.769368435795</v>
      </c>
      <c r="I14" s="2">
        <f>(K13)*Zadání!$C$10/12</f>
        <v>304.1814991401032</v>
      </c>
      <c r="J14" s="2">
        <f t="shared" si="6"/>
        <v>2714.5877168939724</v>
      </c>
      <c r="K14" s="2">
        <f t="shared" si="7"/>
        <v>46843.950867575899</v>
      </c>
      <c r="L14" s="40">
        <f t="shared" si="1"/>
        <v>30843.950867575899</v>
      </c>
      <c r="M14" s="2">
        <f t="shared" si="8"/>
        <v>10843.950867575888</v>
      </c>
      <c r="N14" s="14">
        <f t="shared" si="9"/>
        <v>54.219754337879436</v>
      </c>
    </row>
    <row r="15" spans="2:18" x14ac:dyDescent="0.55000000000000004">
      <c r="B15" s="2">
        <v>11</v>
      </c>
      <c r="C15" s="2">
        <f t="shared" si="2"/>
        <v>20000</v>
      </c>
      <c r="D15" s="2">
        <f t="shared" si="3"/>
        <v>16000</v>
      </c>
      <c r="E15" s="2">
        <f t="shared" si="4"/>
        <v>46843.950867575899</v>
      </c>
      <c r="F15" s="7">
        <f>Zadání!$C$11*E15</f>
        <v>936.87901735151797</v>
      </c>
      <c r="G15" s="7">
        <f t="shared" si="5"/>
        <v>9066.2421680334337</v>
      </c>
      <c r="H15" s="2">
        <f t="shared" si="0"/>
        <v>47780.829884927414</v>
      </c>
      <c r="I15" s="2">
        <f>(K14)*Zadání!$C$10/12</f>
        <v>312.29300578383931</v>
      </c>
      <c r="J15" s="2">
        <f t="shared" si="6"/>
        <v>3026.8807226778117</v>
      </c>
      <c r="K15" s="2">
        <f t="shared" si="7"/>
        <v>48093.122890711253</v>
      </c>
      <c r="L15" s="40">
        <f t="shared" si="1"/>
        <v>32093.122890711253</v>
      </c>
      <c r="M15" s="2">
        <f t="shared" si="8"/>
        <v>12093.122890711245</v>
      </c>
      <c r="N15" s="14">
        <f t="shared" si="9"/>
        <v>60.465614453556228</v>
      </c>
    </row>
    <row r="16" spans="2:18" x14ac:dyDescent="0.55000000000000004">
      <c r="B16" s="3">
        <v>12</v>
      </c>
      <c r="C16" s="3">
        <f t="shared" si="2"/>
        <v>20000</v>
      </c>
      <c r="D16" s="3">
        <f t="shared" si="3"/>
        <v>16000</v>
      </c>
      <c r="E16" s="3">
        <f t="shared" si="4"/>
        <v>48093.122890711253</v>
      </c>
      <c r="F16" s="8">
        <f>Zadání!$C$11*E16</f>
        <v>961.86245781422508</v>
      </c>
      <c r="G16" s="8">
        <f>F16+G15</f>
        <v>10028.104625847658</v>
      </c>
      <c r="H16" s="3">
        <f t="shared" si="0"/>
        <v>49054.985348525479</v>
      </c>
      <c r="I16" s="3">
        <f>(K15)*Zadání!$C$10/12</f>
        <v>320.62081927140838</v>
      </c>
      <c r="J16" s="3">
        <f t="shared" si="6"/>
        <v>3347.5015419492202</v>
      </c>
      <c r="K16" s="3">
        <f t="shared" si="7"/>
        <v>49375.60616779689</v>
      </c>
      <c r="L16" s="41">
        <f t="shared" si="1"/>
        <v>33375.60616779689</v>
      </c>
      <c r="M16" s="3">
        <f t="shared" si="8"/>
        <v>13375.606167796879</v>
      </c>
      <c r="N16" s="15">
        <f>M16/$C$5%</f>
        <v>66.878030838984401</v>
      </c>
    </row>
    <row r="17" spans="2:14" x14ac:dyDescent="0.55000000000000004">
      <c r="B17" s="2">
        <v>13</v>
      </c>
      <c r="C17" s="2">
        <f t="shared" si="2"/>
        <v>20000</v>
      </c>
      <c r="D17" s="2">
        <f t="shared" si="3"/>
        <v>16000</v>
      </c>
      <c r="E17" s="2">
        <f t="shared" si="4"/>
        <v>49375.60616779689</v>
      </c>
      <c r="F17" s="7">
        <f>Zadání!$C$11*E17</f>
        <v>987.51212335593777</v>
      </c>
      <c r="G17" s="7">
        <f t="shared" si="5"/>
        <v>11015.616749203597</v>
      </c>
      <c r="H17" s="2">
        <f t="shared" si="0"/>
        <v>50363.11829115283</v>
      </c>
      <c r="I17" s="2">
        <f>(K16)*Zadání!$C$10/12</f>
        <v>329.17070778531257</v>
      </c>
      <c r="J17" s="2">
        <f t="shared" si="6"/>
        <v>3676.6722497345327</v>
      </c>
      <c r="K17" s="2">
        <f t="shared" si="7"/>
        <v>50692.288998938144</v>
      </c>
      <c r="L17" s="40">
        <f t="shared" si="1"/>
        <v>34692.288998938144</v>
      </c>
      <c r="M17" s="2">
        <f t="shared" si="8"/>
        <v>14692.288998938129</v>
      </c>
      <c r="N17" s="14">
        <f t="shared" si="9"/>
        <v>73.461444994690652</v>
      </c>
    </row>
    <row r="18" spans="2:14" x14ac:dyDescent="0.55000000000000004">
      <c r="B18" s="2">
        <v>14</v>
      </c>
      <c r="C18" s="2">
        <f t="shared" si="2"/>
        <v>20000</v>
      </c>
      <c r="D18" s="2">
        <f t="shared" si="3"/>
        <v>16000</v>
      </c>
      <c r="E18" s="2">
        <f t="shared" si="4"/>
        <v>50692.288998938144</v>
      </c>
      <c r="F18" s="7">
        <f>Zadání!$C$11*E18</f>
        <v>1013.8457799787629</v>
      </c>
      <c r="G18" s="7">
        <f t="shared" si="5"/>
        <v>12029.46252918236</v>
      </c>
      <c r="H18" s="2">
        <f t="shared" si="0"/>
        <v>51706.134778916909</v>
      </c>
      <c r="I18" s="2">
        <f>(K17)*Zadání!$C$10/12</f>
        <v>337.9485933262543</v>
      </c>
      <c r="J18" s="2">
        <f t="shared" si="6"/>
        <v>4014.6208430607871</v>
      </c>
      <c r="K18" s="2">
        <f t="shared" si="7"/>
        <v>52044.083372243163</v>
      </c>
      <c r="L18" s="40">
        <f t="shared" si="1"/>
        <v>36044.083372243163</v>
      </c>
      <c r="M18" s="2">
        <f t="shared" si="8"/>
        <v>16044.083372243147</v>
      </c>
      <c r="N18" s="14">
        <f t="shared" si="9"/>
        <v>80.220416861215739</v>
      </c>
    </row>
    <row r="19" spans="2:14" x14ac:dyDescent="0.55000000000000004">
      <c r="B19" s="2">
        <v>15</v>
      </c>
      <c r="C19" s="2">
        <f t="shared" si="2"/>
        <v>20000</v>
      </c>
      <c r="D19" s="2">
        <f t="shared" si="3"/>
        <v>16000</v>
      </c>
      <c r="E19" s="2">
        <f t="shared" si="4"/>
        <v>52044.083372243163</v>
      </c>
      <c r="F19" s="7">
        <f>Zadání!$C$11*E19</f>
        <v>1040.8816674448633</v>
      </c>
      <c r="G19" s="7">
        <f t="shared" si="5"/>
        <v>13070.344196627222</v>
      </c>
      <c r="H19" s="2">
        <f t="shared" si="0"/>
        <v>53084.965039688024</v>
      </c>
      <c r="I19" s="2">
        <f>(K18)*Zadání!$C$10/12</f>
        <v>346.96055581495443</v>
      </c>
      <c r="J19" s="2">
        <f t="shared" si="6"/>
        <v>4361.5813988757418</v>
      </c>
      <c r="K19" s="2">
        <f t="shared" si="7"/>
        <v>53431.92559550298</v>
      </c>
      <c r="L19" s="40">
        <f t="shared" si="1"/>
        <v>37431.92559550298</v>
      </c>
      <c r="M19" s="2">
        <f t="shared" si="8"/>
        <v>17431.925595502966</v>
      </c>
      <c r="N19" s="14">
        <f t="shared" si="9"/>
        <v>87.15962797751483</v>
      </c>
    </row>
    <row r="20" spans="2:14" x14ac:dyDescent="0.55000000000000004">
      <c r="B20" s="2">
        <v>16</v>
      </c>
      <c r="C20" s="2">
        <f t="shared" si="2"/>
        <v>20000</v>
      </c>
      <c r="D20" s="2">
        <f t="shared" si="3"/>
        <v>16000</v>
      </c>
      <c r="E20" s="2">
        <f t="shared" si="4"/>
        <v>53431.92559550298</v>
      </c>
      <c r="F20" s="7">
        <f>Zadání!$C$11*E20</f>
        <v>1068.6385119100596</v>
      </c>
      <c r="G20" s="7">
        <f t="shared" si="5"/>
        <v>14138.982708537282</v>
      </c>
      <c r="H20" s="2">
        <f t="shared" si="0"/>
        <v>54500.56410741304</v>
      </c>
      <c r="I20" s="2">
        <f>(K19)*Zadání!$C$10/12</f>
        <v>356.21283730335318</v>
      </c>
      <c r="J20" s="2">
        <f t="shared" si="6"/>
        <v>4717.7942361790947</v>
      </c>
      <c r="K20" s="2">
        <f t="shared" si="7"/>
        <v>54856.776944716396</v>
      </c>
      <c r="L20" s="40">
        <f t="shared" si="1"/>
        <v>38856.776944716396</v>
      </c>
      <c r="M20" s="2">
        <f t="shared" si="8"/>
        <v>18856.776944716377</v>
      </c>
      <c r="N20" s="14">
        <f>M20/$C$5%</f>
        <v>94.283884723581892</v>
      </c>
    </row>
    <row r="21" spans="2:14" x14ac:dyDescent="0.55000000000000004">
      <c r="B21" s="2">
        <v>17</v>
      </c>
      <c r="C21" s="2">
        <f t="shared" si="2"/>
        <v>20000</v>
      </c>
      <c r="D21" s="2">
        <f t="shared" si="3"/>
        <v>16000</v>
      </c>
      <c r="E21" s="2">
        <f t="shared" si="4"/>
        <v>54856.776944716396</v>
      </c>
      <c r="F21" s="7">
        <f>Zadání!$C$11*E21</f>
        <v>1097.135538894328</v>
      </c>
      <c r="G21" s="7">
        <f t="shared" si="5"/>
        <v>15236.11824743161</v>
      </c>
      <c r="H21" s="2">
        <f t="shared" si="0"/>
        <v>55953.912483610722</v>
      </c>
      <c r="I21" s="2">
        <f>(K20)*Zadání!$C$10/12</f>
        <v>365.71184629810932</v>
      </c>
      <c r="J21" s="2">
        <f t="shared" si="6"/>
        <v>5083.5060824772045</v>
      </c>
      <c r="K21" s="2">
        <f t="shared" si="7"/>
        <v>56319.624329908831</v>
      </c>
      <c r="L21" s="40">
        <f t="shared" si="1"/>
        <v>40319.624329908831</v>
      </c>
      <c r="M21" s="2">
        <f t="shared" si="8"/>
        <v>20319.624329908816</v>
      </c>
      <c r="N21" s="14">
        <f t="shared" si="9"/>
        <v>101.59812164954408</v>
      </c>
    </row>
    <row r="22" spans="2:14" x14ac:dyDescent="0.55000000000000004">
      <c r="B22" s="2">
        <v>18</v>
      </c>
      <c r="C22" s="2">
        <f t="shared" si="2"/>
        <v>20000</v>
      </c>
      <c r="D22" s="2">
        <f t="shared" si="3"/>
        <v>16000</v>
      </c>
      <c r="E22" s="2">
        <f t="shared" si="4"/>
        <v>56319.624329908831</v>
      </c>
      <c r="F22" s="7">
        <f>Zadání!$C$11*E22</f>
        <v>1126.3924865981767</v>
      </c>
      <c r="G22" s="7">
        <f t="shared" si="5"/>
        <v>16362.510734029787</v>
      </c>
      <c r="H22" s="2">
        <f t="shared" si="0"/>
        <v>57446.016816507006</v>
      </c>
      <c r="I22" s="2">
        <f>(K21)*Zadání!$C$10/12</f>
        <v>375.46416219939221</v>
      </c>
      <c r="J22" s="2">
        <f t="shared" si="6"/>
        <v>5458.9702446765968</v>
      </c>
      <c r="K22" s="2">
        <f t="shared" si="7"/>
        <v>57821.4809787064</v>
      </c>
      <c r="L22" s="40">
        <f t="shared" si="1"/>
        <v>41821.4809787064</v>
      </c>
      <c r="M22" s="2">
        <f t="shared" si="8"/>
        <v>21821.480978706386</v>
      </c>
      <c r="N22" s="14">
        <f t="shared" si="9"/>
        <v>109.10740489353194</v>
      </c>
    </row>
    <row r="23" spans="2:14" x14ac:dyDescent="0.55000000000000004">
      <c r="B23" s="2">
        <v>19</v>
      </c>
      <c r="C23" s="2">
        <f t="shared" si="2"/>
        <v>20000</v>
      </c>
      <c r="D23" s="2">
        <f t="shared" si="3"/>
        <v>16000</v>
      </c>
      <c r="E23" s="2">
        <f t="shared" si="4"/>
        <v>57821.4809787064</v>
      </c>
      <c r="F23" s="7">
        <f>Zadání!$C$11*E23</f>
        <v>1156.4296195741281</v>
      </c>
      <c r="G23" s="7">
        <f t="shared" si="5"/>
        <v>17518.940353603917</v>
      </c>
      <c r="H23" s="2">
        <f t="shared" si="0"/>
        <v>58977.910598280527</v>
      </c>
      <c r="I23" s="2">
        <f>(K22)*Zadání!$C$10/12</f>
        <v>385.47653985804271</v>
      </c>
      <c r="J23" s="2">
        <f t="shared" si="6"/>
        <v>5844.4467845346398</v>
      </c>
      <c r="K23" s="2">
        <f t="shared" si="7"/>
        <v>59363.387138138569</v>
      </c>
      <c r="L23" s="40">
        <f t="shared" si="1"/>
        <v>43363.387138138569</v>
      </c>
      <c r="M23" s="2">
        <f t="shared" si="8"/>
        <v>23363.387138138558</v>
      </c>
      <c r="N23" s="14">
        <f t="shared" si="9"/>
        <v>116.81693569069279</v>
      </c>
    </row>
    <row r="24" spans="2:14" x14ac:dyDescent="0.55000000000000004">
      <c r="B24" s="2">
        <v>20</v>
      </c>
      <c r="C24" s="2">
        <f t="shared" si="2"/>
        <v>20000</v>
      </c>
      <c r="D24" s="2">
        <f t="shared" si="3"/>
        <v>16000</v>
      </c>
      <c r="E24" s="2">
        <f t="shared" si="4"/>
        <v>59363.387138138569</v>
      </c>
      <c r="F24" s="7">
        <f>Zadání!$C$11*E24</f>
        <v>1187.2677427627714</v>
      </c>
      <c r="G24" s="7">
        <f t="shared" si="5"/>
        <v>18706.208096366689</v>
      </c>
      <c r="H24" s="2">
        <f t="shared" si="0"/>
        <v>60550.65488090134</v>
      </c>
      <c r="I24" s="2">
        <f>(K23)*Zadání!$C$10/12</f>
        <v>395.75591425425711</v>
      </c>
      <c r="J24" s="2">
        <f t="shared" si="6"/>
        <v>6240.2026987888967</v>
      </c>
      <c r="K24" s="2">
        <f t="shared" si="7"/>
        <v>60946.4107951556</v>
      </c>
      <c r="L24" s="40">
        <f t="shared" si="1"/>
        <v>44946.4107951556</v>
      </c>
      <c r="M24" s="2">
        <f t="shared" si="8"/>
        <v>24946.410795155585</v>
      </c>
      <c r="N24" s="14">
        <f t="shared" si="9"/>
        <v>124.73205397577793</v>
      </c>
    </row>
    <row r="25" spans="2:14" x14ac:dyDescent="0.55000000000000004">
      <c r="B25" s="2">
        <v>21</v>
      </c>
      <c r="C25" s="2">
        <f t="shared" si="2"/>
        <v>20000</v>
      </c>
      <c r="D25" s="2">
        <f t="shared" si="3"/>
        <v>16000</v>
      </c>
      <c r="E25" s="2">
        <f t="shared" si="4"/>
        <v>60946.4107951556</v>
      </c>
      <c r="F25" s="7">
        <f>Zadání!$C$11*E25</f>
        <v>1218.928215903112</v>
      </c>
      <c r="G25" s="7">
        <f t="shared" si="5"/>
        <v>19925.136312269802</v>
      </c>
      <c r="H25" s="2">
        <f t="shared" si="0"/>
        <v>62165.339011058713</v>
      </c>
      <c r="I25" s="2">
        <f>(K24)*Zadání!$C$10/12</f>
        <v>406.30940530103732</v>
      </c>
      <c r="J25" s="2">
        <f t="shared" si="6"/>
        <v>6646.5121040899339</v>
      </c>
      <c r="K25" s="2">
        <f t="shared" si="7"/>
        <v>62571.648416359749</v>
      </c>
      <c r="L25" s="40">
        <f t="shared" si="1"/>
        <v>46571.648416359749</v>
      </c>
      <c r="M25" s="2">
        <f t="shared" si="8"/>
        <v>26571.648416359734</v>
      </c>
      <c r="N25" s="14">
        <f t="shared" si="9"/>
        <v>132.85824208179866</v>
      </c>
    </row>
    <row r="26" spans="2:14" x14ac:dyDescent="0.55000000000000004">
      <c r="B26" s="2">
        <v>22</v>
      </c>
      <c r="C26" s="2">
        <f t="shared" si="2"/>
        <v>20000</v>
      </c>
      <c r="D26" s="2">
        <f t="shared" si="3"/>
        <v>16000</v>
      </c>
      <c r="E26" s="2">
        <f t="shared" si="4"/>
        <v>62571.648416359749</v>
      </c>
      <c r="F26" s="7">
        <f>Zadání!$C$11*E26</f>
        <v>1251.4329683271951</v>
      </c>
      <c r="G26" s="7">
        <f t="shared" si="5"/>
        <v>21176.569280596996</v>
      </c>
      <c r="H26" s="2">
        <f t="shared" si="0"/>
        <v>63823.081384686942</v>
      </c>
      <c r="I26" s="2">
        <f>(K25)*Zadání!$C$10/12</f>
        <v>417.14432277573172</v>
      </c>
      <c r="J26" s="2">
        <f t="shared" si="6"/>
        <v>7063.6564268656657</v>
      </c>
      <c r="K26" s="2">
        <f t="shared" si="7"/>
        <v>64240.225707462676</v>
      </c>
      <c r="L26" s="40">
        <f t="shared" si="1"/>
        <v>48240.225707462676</v>
      </c>
      <c r="M26" s="2">
        <f t="shared" si="8"/>
        <v>28240.225707462661</v>
      </c>
      <c r="N26" s="14">
        <f t="shared" si="9"/>
        <v>141.20112853731331</v>
      </c>
    </row>
    <row r="27" spans="2:14" x14ac:dyDescent="0.55000000000000004">
      <c r="B27" s="2">
        <v>23</v>
      </c>
      <c r="C27" s="2">
        <f t="shared" si="2"/>
        <v>20000</v>
      </c>
      <c r="D27" s="2">
        <f t="shared" si="3"/>
        <v>16000</v>
      </c>
      <c r="E27" s="2">
        <f t="shared" si="4"/>
        <v>64240.225707462676</v>
      </c>
      <c r="F27" s="7">
        <f>Zadání!$C$11*E27</f>
        <v>1284.8045141492535</v>
      </c>
      <c r="G27" s="7">
        <f t="shared" si="5"/>
        <v>22461.37379474625</v>
      </c>
      <c r="H27" s="2">
        <f t="shared" si="0"/>
        <v>65525.030221611931</v>
      </c>
      <c r="I27" s="2">
        <f>(K26)*Zadání!$C$10/12</f>
        <v>428.26817138308451</v>
      </c>
      <c r="J27" s="2">
        <f t="shared" si="6"/>
        <v>7491.92459824875</v>
      </c>
      <c r="K27" s="2">
        <f t="shared" si="7"/>
        <v>65953.298392995013</v>
      </c>
      <c r="L27" s="40">
        <f t="shared" si="1"/>
        <v>49953.298392995013</v>
      </c>
      <c r="M27" s="2">
        <f t="shared" si="8"/>
        <v>29953.298392994999</v>
      </c>
      <c r="N27" s="14">
        <f t="shared" si="9"/>
        <v>149.76649196497499</v>
      </c>
    </row>
    <row r="28" spans="2:14" x14ac:dyDescent="0.55000000000000004">
      <c r="B28" s="3">
        <v>24</v>
      </c>
      <c r="C28" s="3">
        <f t="shared" si="2"/>
        <v>20000</v>
      </c>
      <c r="D28" s="3">
        <f t="shared" si="3"/>
        <v>16000</v>
      </c>
      <c r="E28" s="3">
        <f t="shared" si="4"/>
        <v>65953.298392995013</v>
      </c>
      <c r="F28" s="8">
        <f>Zadání!$C$11*E28</f>
        <v>1319.0659678599002</v>
      </c>
      <c r="G28" s="8">
        <f t="shared" si="5"/>
        <v>23780.439762606151</v>
      </c>
      <c r="H28" s="3">
        <f t="shared" si="0"/>
        <v>67272.364360854917</v>
      </c>
      <c r="I28" s="3">
        <f>(K27)*Zadání!$C$10/12</f>
        <v>439.68865595330004</v>
      </c>
      <c r="J28" s="3">
        <f t="shared" si="6"/>
        <v>7931.6132542020505</v>
      </c>
      <c r="K28" s="3">
        <f t="shared" si="7"/>
        <v>67712.053016808219</v>
      </c>
      <c r="L28" s="41">
        <f t="shared" si="1"/>
        <v>51712.053016808219</v>
      </c>
      <c r="M28" s="3">
        <f t="shared" si="8"/>
        <v>31712.0530168082</v>
      </c>
      <c r="N28" s="15">
        <f t="shared" si="9"/>
        <v>158.56026508404099</v>
      </c>
    </row>
    <row r="29" spans="2:14" x14ac:dyDescent="0.55000000000000004">
      <c r="B29" s="2">
        <v>25</v>
      </c>
      <c r="C29" s="2">
        <f t="shared" si="2"/>
        <v>20000</v>
      </c>
      <c r="D29" s="2">
        <f t="shared" si="3"/>
        <v>16000</v>
      </c>
      <c r="E29" s="2">
        <f t="shared" si="4"/>
        <v>67712.053016808219</v>
      </c>
      <c r="F29" s="7">
        <f>Zadání!$C$11*E29</f>
        <v>1354.2410603361643</v>
      </c>
      <c r="G29" s="7">
        <f t="shared" si="5"/>
        <v>25134.680822942315</v>
      </c>
      <c r="H29" s="2">
        <f t="shared" si="0"/>
        <v>69066.294077144383</v>
      </c>
      <c r="I29" s="2">
        <f>(K28)*Zadání!$C$10/12</f>
        <v>451.41368677872146</v>
      </c>
      <c r="J29" s="2">
        <f t="shared" si="6"/>
        <v>8383.0269409807715</v>
      </c>
      <c r="K29" s="2">
        <f t="shared" si="7"/>
        <v>69517.707763923099</v>
      </c>
      <c r="L29" s="40">
        <f t="shared" si="1"/>
        <v>53517.707763923099</v>
      </c>
      <c r="M29" s="2">
        <f t="shared" si="8"/>
        <v>33517.707763923085</v>
      </c>
      <c r="N29" s="14">
        <f t="shared" si="9"/>
        <v>167.58853881961542</v>
      </c>
    </row>
    <row r="30" spans="2:14" x14ac:dyDescent="0.55000000000000004">
      <c r="B30" s="2">
        <v>26</v>
      </c>
      <c r="C30" s="2">
        <f t="shared" si="2"/>
        <v>20000</v>
      </c>
      <c r="D30" s="2">
        <f t="shared" si="3"/>
        <v>16000</v>
      </c>
      <c r="E30" s="2">
        <f t="shared" si="4"/>
        <v>69517.707763923099</v>
      </c>
      <c r="F30" s="7">
        <f>Zadání!$C$11*E30</f>
        <v>1390.354155278462</v>
      </c>
      <c r="G30" s="7">
        <f t="shared" si="5"/>
        <v>26525.034978220778</v>
      </c>
      <c r="H30" s="2">
        <f t="shared" si="0"/>
        <v>70908.061919201558</v>
      </c>
      <c r="I30" s="2">
        <f>(K29)*Zadání!$C$10/12</f>
        <v>463.45138509282066</v>
      </c>
      <c r="J30" s="2">
        <f t="shared" si="6"/>
        <v>8846.4783260735931</v>
      </c>
      <c r="K30" s="2">
        <f t="shared" si="7"/>
        <v>71371.513304294378</v>
      </c>
      <c r="L30" s="40">
        <f t="shared" si="1"/>
        <v>55371.513304294378</v>
      </c>
      <c r="M30" s="2">
        <f t="shared" si="8"/>
        <v>35371.513304294371</v>
      </c>
      <c r="N30" s="14">
        <f t="shared" si="9"/>
        <v>176.85756652147185</v>
      </c>
    </row>
    <row r="31" spans="2:14" x14ac:dyDescent="0.55000000000000004">
      <c r="B31" s="2">
        <v>27</v>
      </c>
      <c r="C31" s="2">
        <f t="shared" si="2"/>
        <v>20000</v>
      </c>
      <c r="D31" s="2">
        <f t="shared" si="3"/>
        <v>16000</v>
      </c>
      <c r="E31" s="2">
        <f t="shared" si="4"/>
        <v>71371.513304294378</v>
      </c>
      <c r="F31" s="7">
        <f>Zadání!$C$11*E31</f>
        <v>1427.4302660858875</v>
      </c>
      <c r="G31" s="7">
        <f t="shared" si="5"/>
        <v>27952.465244306666</v>
      </c>
      <c r="H31" s="2">
        <f t="shared" si="0"/>
        <v>72798.943570380259</v>
      </c>
      <c r="I31" s="2">
        <f>(K30)*Zadání!$C$10/12</f>
        <v>475.81008869529586</v>
      </c>
      <c r="J31" s="2">
        <f t="shared" si="6"/>
        <v>9322.2884147688892</v>
      </c>
      <c r="K31" s="2">
        <f t="shared" si="7"/>
        <v>73274.753659075548</v>
      </c>
      <c r="L31" s="40">
        <f t="shared" si="1"/>
        <v>57274.753659075548</v>
      </c>
      <c r="M31" s="2">
        <f t="shared" si="8"/>
        <v>37274.753659075555</v>
      </c>
      <c r="N31" s="14">
        <f t="shared" si="9"/>
        <v>186.37376829537777</v>
      </c>
    </row>
    <row r="32" spans="2:14" x14ac:dyDescent="0.55000000000000004">
      <c r="B32" s="2">
        <v>28</v>
      </c>
      <c r="C32" s="2">
        <f t="shared" si="2"/>
        <v>20000</v>
      </c>
      <c r="D32" s="2">
        <f t="shared" si="3"/>
        <v>16000</v>
      </c>
      <c r="E32" s="2">
        <f t="shared" si="4"/>
        <v>73274.753659075548</v>
      </c>
      <c r="F32" s="7">
        <f>Zadání!$C$11*E32</f>
        <v>1465.4950731815111</v>
      </c>
      <c r="G32" s="7">
        <f t="shared" si="5"/>
        <v>29417.960317488178</v>
      </c>
      <c r="H32" s="2">
        <f t="shared" si="0"/>
        <v>74740.248732257052</v>
      </c>
      <c r="I32" s="2">
        <f>(K31)*Zadání!$C$10/12</f>
        <v>488.49835772717034</v>
      </c>
      <c r="J32" s="2">
        <f t="shared" si="6"/>
        <v>9810.7867724960597</v>
      </c>
      <c r="K32" s="2">
        <f t="shared" si="7"/>
        <v>75228.747089984216</v>
      </c>
      <c r="L32" s="40">
        <f t="shared" si="1"/>
        <v>59228.747089984216</v>
      </c>
      <c r="M32" s="2">
        <f t="shared" si="8"/>
        <v>39228.747089984237</v>
      </c>
      <c r="N32" s="14">
        <f t="shared" si="9"/>
        <v>196.14373544992119</v>
      </c>
    </row>
    <row r="33" spans="2:14" x14ac:dyDescent="0.55000000000000004">
      <c r="B33" s="2">
        <v>29</v>
      </c>
      <c r="C33" s="2">
        <f t="shared" si="2"/>
        <v>20000</v>
      </c>
      <c r="D33" s="2">
        <f t="shared" si="3"/>
        <v>16000</v>
      </c>
      <c r="E33" s="2">
        <f t="shared" si="4"/>
        <v>75228.747089984216</v>
      </c>
      <c r="F33" s="7">
        <f>Zadání!$C$11*E33</f>
        <v>1504.5749417996844</v>
      </c>
      <c r="G33" s="7">
        <f t="shared" si="5"/>
        <v>30922.535259287863</v>
      </c>
      <c r="H33" s="2">
        <f t="shared" si="0"/>
        <v>76733.3220317839</v>
      </c>
      <c r="I33" s="2">
        <f>(K32)*Zadání!$C$10/12</f>
        <v>501.52498059989483</v>
      </c>
      <c r="J33" s="2">
        <f t="shared" si="6"/>
        <v>10312.311753095955</v>
      </c>
      <c r="K33" s="2">
        <f t="shared" si="7"/>
        <v>77234.847012383791</v>
      </c>
      <c r="L33" s="40">
        <f t="shared" si="1"/>
        <v>61234.847012383791</v>
      </c>
      <c r="M33" s="2">
        <f t="shared" si="8"/>
        <v>41234.84701238382</v>
      </c>
      <c r="N33" s="14">
        <f t="shared" si="9"/>
        <v>206.17423506191909</v>
      </c>
    </row>
    <row r="34" spans="2:14" x14ac:dyDescent="0.55000000000000004">
      <c r="B34" s="2">
        <v>30</v>
      </c>
      <c r="C34" s="2">
        <f t="shared" si="2"/>
        <v>20000</v>
      </c>
      <c r="D34" s="2">
        <f t="shared" si="3"/>
        <v>16000</v>
      </c>
      <c r="E34" s="2">
        <f t="shared" si="4"/>
        <v>77234.847012383791</v>
      </c>
      <c r="F34" s="7">
        <f>Zadání!$C$11*E34</f>
        <v>1544.6969402476759</v>
      </c>
      <c r="G34" s="7">
        <f t="shared" si="5"/>
        <v>32467.232199535538</v>
      </c>
      <c r="H34" s="2">
        <f t="shared" si="0"/>
        <v>78779.543952631473</v>
      </c>
      <c r="I34" s="2">
        <f>(K33)*Zadání!$C$10/12</f>
        <v>514.89898008255864</v>
      </c>
      <c r="J34" s="2">
        <f t="shared" si="6"/>
        <v>10827.210733178514</v>
      </c>
      <c r="K34" s="2">
        <f t="shared" si="7"/>
        <v>79294.442932714039</v>
      </c>
      <c r="L34" s="40">
        <f t="shared" si="1"/>
        <v>63294.442932714039</v>
      </c>
      <c r="M34" s="2">
        <f t="shared" si="8"/>
        <v>43294.442932714053</v>
      </c>
      <c r="N34" s="14">
        <f t="shared" si="9"/>
        <v>216.47221466357027</v>
      </c>
    </row>
    <row r="35" spans="2:14" x14ac:dyDescent="0.55000000000000004">
      <c r="B35" s="2">
        <v>31</v>
      </c>
      <c r="C35" s="2">
        <f t="shared" si="2"/>
        <v>20000</v>
      </c>
      <c r="D35" s="2">
        <f t="shared" si="3"/>
        <v>16000</v>
      </c>
      <c r="E35" s="2">
        <f t="shared" si="4"/>
        <v>79294.442932714039</v>
      </c>
      <c r="F35" s="7">
        <f>Zadání!$C$11*E35</f>
        <v>1585.8888586542807</v>
      </c>
      <c r="G35" s="7">
        <f t="shared" si="5"/>
        <v>34053.121058189819</v>
      </c>
      <c r="H35" s="2">
        <f t="shared" si="0"/>
        <v>80880.331791368313</v>
      </c>
      <c r="I35" s="2">
        <f>(K34)*Zadání!$C$10/12</f>
        <v>528.62961955142691</v>
      </c>
      <c r="J35" s="2">
        <f t="shared" si="6"/>
        <v>11355.840352729942</v>
      </c>
      <c r="K35" s="2">
        <f t="shared" si="7"/>
        <v>81408.961410919743</v>
      </c>
      <c r="L35" s="40">
        <f t="shared" si="1"/>
        <v>65408.961410919743</v>
      </c>
      <c r="M35" s="2">
        <f t="shared" si="8"/>
        <v>45408.961410919757</v>
      </c>
      <c r="N35" s="14">
        <f t="shared" si="9"/>
        <v>227.04480705459878</v>
      </c>
    </row>
    <row r="36" spans="2:14" x14ac:dyDescent="0.55000000000000004">
      <c r="B36" s="2">
        <v>32</v>
      </c>
      <c r="C36" s="2">
        <f t="shared" si="2"/>
        <v>20000</v>
      </c>
      <c r="D36" s="2">
        <f t="shared" si="3"/>
        <v>16000</v>
      </c>
      <c r="E36" s="2">
        <f t="shared" si="4"/>
        <v>81408.961410919743</v>
      </c>
      <c r="F36" s="7">
        <f>Zadání!$C$11*E36</f>
        <v>1628.1792282183949</v>
      </c>
      <c r="G36" s="7">
        <f t="shared" si="5"/>
        <v>35681.300286408215</v>
      </c>
      <c r="H36" s="2">
        <f t="shared" si="0"/>
        <v>83037.140639138132</v>
      </c>
      <c r="I36" s="2">
        <f>(K35)*Zadání!$C$10/12</f>
        <v>542.72640940613167</v>
      </c>
      <c r="J36" s="2">
        <f t="shared" si="6"/>
        <v>11898.566762136074</v>
      </c>
      <c r="K36" s="2">
        <f t="shared" si="7"/>
        <v>83579.867048544256</v>
      </c>
      <c r="L36" s="40">
        <f t="shared" si="1"/>
        <v>67579.867048544256</v>
      </c>
      <c r="M36" s="2">
        <f t="shared" si="8"/>
        <v>47579.867048544285</v>
      </c>
      <c r="N36" s="14">
        <f t="shared" si="9"/>
        <v>237.89933524272143</v>
      </c>
    </row>
    <row r="37" spans="2:14" x14ac:dyDescent="0.55000000000000004">
      <c r="B37" s="2">
        <v>33</v>
      </c>
      <c r="C37" s="2">
        <f t="shared" si="2"/>
        <v>20000</v>
      </c>
      <c r="D37" s="2">
        <f t="shared" si="3"/>
        <v>16000</v>
      </c>
      <c r="E37" s="2">
        <f t="shared" si="4"/>
        <v>83579.867048544256</v>
      </c>
      <c r="F37" s="7">
        <f>Zadání!$C$11*E37</f>
        <v>1671.5973409708852</v>
      </c>
      <c r="G37" s="7">
        <f t="shared" si="5"/>
        <v>37352.897627379098</v>
      </c>
      <c r="H37" s="2">
        <f t="shared" si="0"/>
        <v>85251.464389515138</v>
      </c>
      <c r="I37" s="2">
        <f>(K36)*Zadání!$C$10/12</f>
        <v>557.19911365696169</v>
      </c>
      <c r="J37" s="2">
        <f t="shared" si="6"/>
        <v>12455.765875793035</v>
      </c>
      <c r="K37" s="2">
        <f t="shared" si="7"/>
        <v>85808.663503172094</v>
      </c>
      <c r="L37" s="40">
        <f t="shared" si="1"/>
        <v>69808.663503172094</v>
      </c>
      <c r="M37" s="2">
        <f t="shared" si="8"/>
        <v>49808.663503172131</v>
      </c>
      <c r="N37" s="14">
        <f t="shared" si="9"/>
        <v>249.04331751586065</v>
      </c>
    </row>
    <row r="38" spans="2:14" x14ac:dyDescent="0.55000000000000004">
      <c r="B38" s="2">
        <v>34</v>
      </c>
      <c r="C38" s="2">
        <f t="shared" si="2"/>
        <v>20000</v>
      </c>
      <c r="D38" s="2">
        <f t="shared" si="3"/>
        <v>16000</v>
      </c>
      <c r="E38" s="2">
        <f t="shared" si="4"/>
        <v>85808.663503172094</v>
      </c>
      <c r="F38" s="7">
        <f>Zadání!$C$11*E38</f>
        <v>1716.173270063442</v>
      </c>
      <c r="G38" s="7">
        <f t="shared" si="5"/>
        <v>39069.070897442536</v>
      </c>
      <c r="H38" s="2">
        <f t="shared" si="0"/>
        <v>87524.83677323554</v>
      </c>
      <c r="I38" s="2">
        <f>(K37)*Zadání!$C$10/12</f>
        <v>572.05775668781405</v>
      </c>
      <c r="J38" s="2">
        <f t="shared" si="6"/>
        <v>13027.823632480849</v>
      </c>
      <c r="K38" s="2">
        <f t="shared" si="7"/>
        <v>88096.89452992336</v>
      </c>
      <c r="L38" s="40">
        <f t="shared" si="1"/>
        <v>72096.89452992336</v>
      </c>
      <c r="M38" s="2">
        <f t="shared" si="8"/>
        <v>52096.894529923389</v>
      </c>
      <c r="N38" s="14">
        <f t="shared" si="9"/>
        <v>260.48447264961692</v>
      </c>
    </row>
    <row r="39" spans="2:14" x14ac:dyDescent="0.55000000000000004">
      <c r="B39" s="2">
        <v>35</v>
      </c>
      <c r="C39" s="2">
        <f t="shared" si="2"/>
        <v>20000</v>
      </c>
      <c r="D39" s="2">
        <f t="shared" si="3"/>
        <v>16000</v>
      </c>
      <c r="E39" s="2">
        <f t="shared" si="4"/>
        <v>88096.89452992336</v>
      </c>
      <c r="F39" s="7">
        <f>Zadání!$C$11*E39</f>
        <v>1761.9378905984672</v>
      </c>
      <c r="G39" s="7">
        <f t="shared" si="5"/>
        <v>40831.008788041006</v>
      </c>
      <c r="H39" s="2">
        <f t="shared" si="0"/>
        <v>89858.832420521823</v>
      </c>
      <c r="I39" s="2">
        <f>(K38)*Zadání!$C$10/12</f>
        <v>587.31263019948904</v>
      </c>
      <c r="J39" s="2">
        <f t="shared" si="6"/>
        <v>13615.136262680338</v>
      </c>
      <c r="K39" s="2">
        <f t="shared" si="7"/>
        <v>90446.145050721316</v>
      </c>
      <c r="L39" s="40">
        <f t="shared" si="1"/>
        <v>74446.145050721316</v>
      </c>
      <c r="M39" s="2">
        <f t="shared" si="8"/>
        <v>54446.145050721345</v>
      </c>
      <c r="N39" s="14">
        <f t="shared" si="9"/>
        <v>272.23072525360675</v>
      </c>
    </row>
    <row r="40" spans="2:14" x14ac:dyDescent="0.55000000000000004">
      <c r="B40" s="3">
        <v>36</v>
      </c>
      <c r="C40" s="3">
        <f t="shared" si="2"/>
        <v>20000</v>
      </c>
      <c r="D40" s="3">
        <f t="shared" si="3"/>
        <v>16000</v>
      </c>
      <c r="E40" s="3">
        <f t="shared" si="4"/>
        <v>90446.145050721316</v>
      </c>
      <c r="F40" s="8">
        <f>Zadání!$C$11*E40</f>
        <v>1808.9229010144263</v>
      </c>
      <c r="G40" s="8">
        <f t="shared" si="5"/>
        <v>42639.931689055433</v>
      </c>
      <c r="H40" s="3">
        <f t="shared" si="0"/>
        <v>92255.067951735749</v>
      </c>
      <c r="I40" s="3">
        <f>(K39)*Zadání!$C$10/12</f>
        <v>602.97430033814214</v>
      </c>
      <c r="J40" s="3">
        <f t="shared" si="6"/>
        <v>14218.110563018481</v>
      </c>
      <c r="K40" s="3">
        <f t="shared" si="7"/>
        <v>92858.042252073894</v>
      </c>
      <c r="L40" s="41">
        <f t="shared" si="1"/>
        <v>76858.042252073894</v>
      </c>
      <c r="M40" s="3">
        <f t="shared" si="8"/>
        <v>56858.042252073916</v>
      </c>
      <c r="N40" s="15">
        <f t="shared" si="9"/>
        <v>284.29021126036957</v>
      </c>
    </row>
    <row r="41" spans="2:14" x14ac:dyDescent="0.55000000000000004">
      <c r="B41" s="2">
        <v>37</v>
      </c>
      <c r="C41" s="2">
        <f t="shared" si="2"/>
        <v>20000</v>
      </c>
      <c r="D41" s="2">
        <f t="shared" si="3"/>
        <v>16000</v>
      </c>
      <c r="E41" s="2">
        <f t="shared" si="4"/>
        <v>92858.042252073894</v>
      </c>
      <c r="F41" s="7">
        <f>Zadání!$C$11*E41</f>
        <v>1857.1608450414778</v>
      </c>
      <c r="G41" s="7">
        <f t="shared" si="5"/>
        <v>44497.092534096912</v>
      </c>
      <c r="H41" s="2">
        <f t="shared" si="0"/>
        <v>94715.203097115373</v>
      </c>
      <c r="I41" s="2">
        <f>(K40)*Zadání!$C$10/12</f>
        <v>619.05361501382595</v>
      </c>
      <c r="J41" s="2">
        <f t="shared" si="6"/>
        <v>14837.164178032308</v>
      </c>
      <c r="K41" s="2">
        <f t="shared" si="7"/>
        <v>95334.256712129194</v>
      </c>
      <c r="L41" s="40">
        <f t="shared" si="1"/>
        <v>79334.256712129194</v>
      </c>
      <c r="M41" s="2">
        <f t="shared" si="8"/>
        <v>59334.256712129223</v>
      </c>
      <c r="N41" s="14">
        <f t="shared" si="9"/>
        <v>296.67128356064609</v>
      </c>
    </row>
    <row r="42" spans="2:14" x14ac:dyDescent="0.55000000000000004">
      <c r="B42" s="2">
        <v>38</v>
      </c>
      <c r="C42" s="2">
        <f t="shared" si="2"/>
        <v>20000</v>
      </c>
      <c r="D42" s="2">
        <f t="shared" si="3"/>
        <v>16000</v>
      </c>
      <c r="E42" s="2">
        <f t="shared" si="4"/>
        <v>95334.256712129194</v>
      </c>
      <c r="F42" s="7">
        <f>Zadání!$C$11*E42</f>
        <v>1906.6851342425839</v>
      </c>
      <c r="G42" s="7">
        <f t="shared" si="5"/>
        <v>46403.777668339499</v>
      </c>
      <c r="H42" s="2">
        <f t="shared" si="0"/>
        <v>97240.941846371774</v>
      </c>
      <c r="I42" s="2">
        <f>(K41)*Zadání!$C$10/12</f>
        <v>635.56171141419463</v>
      </c>
      <c r="J42" s="2">
        <f t="shared" si="6"/>
        <v>15472.725889446503</v>
      </c>
      <c r="K42" s="2">
        <f t="shared" si="7"/>
        <v>97876.503557785967</v>
      </c>
      <c r="L42" s="40">
        <f t="shared" si="1"/>
        <v>81876.503557785967</v>
      </c>
      <c r="M42" s="2">
        <f t="shared" si="8"/>
        <v>61876.503557786004</v>
      </c>
      <c r="N42" s="14">
        <f t="shared" si="9"/>
        <v>309.38251778893004</v>
      </c>
    </row>
    <row r="43" spans="2:14" x14ac:dyDescent="0.55000000000000004">
      <c r="B43" s="2">
        <v>39</v>
      </c>
      <c r="C43" s="2">
        <f t="shared" si="2"/>
        <v>20000</v>
      </c>
      <c r="D43" s="2">
        <f t="shared" si="3"/>
        <v>16000</v>
      </c>
      <c r="E43" s="2">
        <f t="shared" si="4"/>
        <v>97876.503557785967</v>
      </c>
      <c r="F43" s="7">
        <f>Zadání!$C$11*E43</f>
        <v>1957.5300711557193</v>
      </c>
      <c r="G43" s="7">
        <f t="shared" si="5"/>
        <v>48361.30773949522</v>
      </c>
      <c r="H43" s="2">
        <f t="shared" si="0"/>
        <v>99834.033628941688</v>
      </c>
      <c r="I43" s="2">
        <f>(K42)*Zadání!$C$10/12</f>
        <v>652.51002371857305</v>
      </c>
      <c r="J43" s="2">
        <f t="shared" si="6"/>
        <v>16125.235913165076</v>
      </c>
      <c r="K43" s="2">
        <f t="shared" si="7"/>
        <v>100486.54365266026</v>
      </c>
      <c r="L43" s="40">
        <f t="shared" si="1"/>
        <v>84486.543652660257</v>
      </c>
      <c r="M43" s="2">
        <f t="shared" si="8"/>
        <v>64486.543652660293</v>
      </c>
      <c r="N43" s="14">
        <f t="shared" si="9"/>
        <v>322.43271826330147</v>
      </c>
    </row>
    <row r="44" spans="2:14" x14ac:dyDescent="0.55000000000000004">
      <c r="B44" s="2">
        <v>40</v>
      </c>
      <c r="C44" s="2">
        <f t="shared" si="2"/>
        <v>20000</v>
      </c>
      <c r="D44" s="2">
        <f t="shared" si="3"/>
        <v>16000</v>
      </c>
      <c r="E44" s="2">
        <f t="shared" si="4"/>
        <v>100486.54365266026</v>
      </c>
      <c r="F44" s="7">
        <f>Zadání!$C$11*E44</f>
        <v>2009.7308730532052</v>
      </c>
      <c r="G44" s="7">
        <f t="shared" si="5"/>
        <v>50371.038612548422</v>
      </c>
      <c r="H44" s="2">
        <f t="shared" si="0"/>
        <v>102496.27452571347</v>
      </c>
      <c r="I44" s="2">
        <f>(K43)*Zadání!$C$10/12</f>
        <v>669.91029101773506</v>
      </c>
      <c r="J44" s="2">
        <f t="shared" si="6"/>
        <v>16795.146204182809</v>
      </c>
      <c r="K44" s="2">
        <f t="shared" si="7"/>
        <v>103166.1848167312</v>
      </c>
      <c r="L44" s="40">
        <f t="shared" si="1"/>
        <v>87166.184816731198</v>
      </c>
      <c r="M44" s="2">
        <f t="shared" si="8"/>
        <v>67166.184816731227</v>
      </c>
      <c r="N44" s="14">
        <f t="shared" si="9"/>
        <v>335.83092408365616</v>
      </c>
    </row>
    <row r="45" spans="2:14" x14ac:dyDescent="0.55000000000000004">
      <c r="B45" s="2">
        <v>41</v>
      </c>
      <c r="C45" s="2">
        <f t="shared" si="2"/>
        <v>20000</v>
      </c>
      <c r="D45" s="2">
        <f t="shared" si="3"/>
        <v>16000</v>
      </c>
      <c r="E45" s="2">
        <f t="shared" si="4"/>
        <v>103166.1848167312</v>
      </c>
      <c r="F45" s="7">
        <f>Zadání!$C$11*E45</f>
        <v>2063.3236963346239</v>
      </c>
      <c r="G45" s="7">
        <f t="shared" si="5"/>
        <v>52434.362308883043</v>
      </c>
      <c r="H45" s="2">
        <f t="shared" si="0"/>
        <v>105229.50851306583</v>
      </c>
      <c r="I45" s="2">
        <f>(K44)*Zadání!$C$10/12</f>
        <v>687.77456544487461</v>
      </c>
      <c r="J45" s="2">
        <f t="shared" si="6"/>
        <v>17482.920769627683</v>
      </c>
      <c r="K45" s="2">
        <f t="shared" si="7"/>
        <v>105917.28307851071</v>
      </c>
      <c r="L45" s="40">
        <f t="shared" si="1"/>
        <v>89917.283078510707</v>
      </c>
      <c r="M45" s="2">
        <f t="shared" si="8"/>
        <v>69917.283078510722</v>
      </c>
      <c r="N45" s="14">
        <f t="shared" si="9"/>
        <v>349.58641539255359</v>
      </c>
    </row>
    <row r="46" spans="2:14" x14ac:dyDescent="0.55000000000000004">
      <c r="B46" s="2">
        <v>42</v>
      </c>
      <c r="C46" s="2">
        <f t="shared" si="2"/>
        <v>20000</v>
      </c>
      <c r="D46" s="2">
        <f t="shared" si="3"/>
        <v>16000</v>
      </c>
      <c r="E46" s="2">
        <f t="shared" si="4"/>
        <v>105917.28307851071</v>
      </c>
      <c r="F46" s="7">
        <f>Zadání!$C$11*E46</f>
        <v>2118.3456615702144</v>
      </c>
      <c r="G46" s="7">
        <f t="shared" si="5"/>
        <v>54552.707970453259</v>
      </c>
      <c r="H46" s="2">
        <f t="shared" si="0"/>
        <v>108035.62874008092</v>
      </c>
      <c r="I46" s="2">
        <f>(K45)*Zadání!$C$10/12</f>
        <v>706.11522052340479</v>
      </c>
      <c r="J46" s="2">
        <f t="shared" si="6"/>
        <v>18189.035990151089</v>
      </c>
      <c r="K46" s="2">
        <f t="shared" si="7"/>
        <v>108741.74396060433</v>
      </c>
      <c r="L46" s="40">
        <f t="shared" si="1"/>
        <v>92741.743960604334</v>
      </c>
      <c r="M46" s="2">
        <f t="shared" si="8"/>
        <v>72741.743960604348</v>
      </c>
      <c r="N46" s="14">
        <f t="shared" si="9"/>
        <v>363.70871980302172</v>
      </c>
    </row>
    <row r="47" spans="2:14" x14ac:dyDescent="0.55000000000000004">
      <c r="B47" s="2">
        <v>43</v>
      </c>
      <c r="C47" s="2">
        <f t="shared" si="2"/>
        <v>20000</v>
      </c>
      <c r="D47" s="2">
        <f t="shared" si="3"/>
        <v>16000</v>
      </c>
      <c r="E47" s="2">
        <f t="shared" si="4"/>
        <v>108741.74396060433</v>
      </c>
      <c r="F47" s="7">
        <f>Zadání!$C$11*E47</f>
        <v>2174.8348792120869</v>
      </c>
      <c r="G47" s="7">
        <f t="shared" si="5"/>
        <v>56727.542849665348</v>
      </c>
      <c r="H47" s="2">
        <f t="shared" si="0"/>
        <v>110916.57883981641</v>
      </c>
      <c r="I47" s="2">
        <f>(K46)*Zadání!$C$10/12</f>
        <v>724.9449597373623</v>
      </c>
      <c r="J47" s="2">
        <f t="shared" si="6"/>
        <v>18913.98094988845</v>
      </c>
      <c r="K47" s="2">
        <f t="shared" si="7"/>
        <v>111641.52379955378</v>
      </c>
      <c r="L47" s="40">
        <f t="shared" si="1"/>
        <v>95641.523799553775</v>
      </c>
      <c r="M47" s="2">
        <f t="shared" si="8"/>
        <v>75641.523799553805</v>
      </c>
      <c r="N47" s="14">
        <f t="shared" si="9"/>
        <v>378.20761899776903</v>
      </c>
    </row>
    <row r="48" spans="2:14" x14ac:dyDescent="0.55000000000000004">
      <c r="B48" s="2">
        <v>44</v>
      </c>
      <c r="C48" s="2">
        <f t="shared" si="2"/>
        <v>20000</v>
      </c>
      <c r="D48" s="2">
        <f t="shared" si="3"/>
        <v>16000</v>
      </c>
      <c r="E48" s="2">
        <f t="shared" si="4"/>
        <v>111641.52379955378</v>
      </c>
      <c r="F48" s="7">
        <f>Zadání!$C$11*E48</f>
        <v>2232.8304759910757</v>
      </c>
      <c r="G48" s="7">
        <f t="shared" si="5"/>
        <v>58960.373325656423</v>
      </c>
      <c r="H48" s="2">
        <f t="shared" si="0"/>
        <v>113874.35427554486</v>
      </c>
      <c r="I48" s="2">
        <f>(K47)*Zadání!$C$10/12</f>
        <v>744.27682533035852</v>
      </c>
      <c r="J48" s="2">
        <f t="shared" si="6"/>
        <v>19658.257775218808</v>
      </c>
      <c r="K48" s="2">
        <f t="shared" si="7"/>
        <v>114618.63110087522</v>
      </c>
      <c r="L48" s="40">
        <f t="shared" si="1"/>
        <v>98618.631100875224</v>
      </c>
      <c r="M48" s="2">
        <f t="shared" si="8"/>
        <v>78618.631100875238</v>
      </c>
      <c r="N48" s="14">
        <f t="shared" si="9"/>
        <v>393.09315550437617</v>
      </c>
    </row>
    <row r="49" spans="2:14" x14ac:dyDescent="0.55000000000000004">
      <c r="B49" s="2">
        <v>45</v>
      </c>
      <c r="C49" s="2">
        <f t="shared" si="2"/>
        <v>20000</v>
      </c>
      <c r="D49" s="2">
        <f t="shared" si="3"/>
        <v>16000</v>
      </c>
      <c r="E49" s="2">
        <f t="shared" si="4"/>
        <v>114618.63110087522</v>
      </c>
      <c r="F49" s="7">
        <f>Zadání!$C$11*E49</f>
        <v>2292.3726220175045</v>
      </c>
      <c r="G49" s="7">
        <f t="shared" si="5"/>
        <v>61252.745947673924</v>
      </c>
      <c r="H49" s="2">
        <f t="shared" si="0"/>
        <v>116911.00372289272</v>
      </c>
      <c r="I49" s="2">
        <f>(K48)*Zadání!$C$10/12</f>
        <v>764.12420733916815</v>
      </c>
      <c r="J49" s="2">
        <f t="shared" si="6"/>
        <v>20422.381982557978</v>
      </c>
      <c r="K49" s="2">
        <f t="shared" si="7"/>
        <v>117675.12793023189</v>
      </c>
      <c r="L49" s="40">
        <f t="shared" si="1"/>
        <v>101675.12793023189</v>
      </c>
      <c r="M49" s="2">
        <f t="shared" si="8"/>
        <v>81675.127930231902</v>
      </c>
      <c r="N49" s="14">
        <f t="shared" si="9"/>
        <v>408.37563965115953</v>
      </c>
    </row>
    <row r="50" spans="2:14" x14ac:dyDescent="0.55000000000000004">
      <c r="B50" s="2">
        <v>46</v>
      </c>
      <c r="C50" s="2">
        <f t="shared" si="2"/>
        <v>20000</v>
      </c>
      <c r="D50" s="2">
        <f t="shared" si="3"/>
        <v>16000</v>
      </c>
      <c r="E50" s="2">
        <f t="shared" si="4"/>
        <v>117675.12793023189</v>
      </c>
      <c r="F50" s="7">
        <f>Zadání!$C$11*E50</f>
        <v>2353.5025586046377</v>
      </c>
      <c r="G50" s="7">
        <f t="shared" si="5"/>
        <v>63606.248506278564</v>
      </c>
      <c r="H50" s="2">
        <f t="shared" si="0"/>
        <v>120028.63048883653</v>
      </c>
      <c r="I50" s="2">
        <f>(K49)*Zadání!$C$10/12</f>
        <v>784.50085286821252</v>
      </c>
      <c r="J50" s="2">
        <f t="shared" si="6"/>
        <v>21206.88283542619</v>
      </c>
      <c r="K50" s="2">
        <f t="shared" si="7"/>
        <v>120813.13134170473</v>
      </c>
      <c r="L50" s="40">
        <f t="shared" si="1"/>
        <v>104813.13134170473</v>
      </c>
      <c r="M50" s="2">
        <f t="shared" si="8"/>
        <v>84813.13134170475</v>
      </c>
      <c r="N50" s="14">
        <f t="shared" si="9"/>
        <v>424.06565670852376</v>
      </c>
    </row>
    <row r="51" spans="2:14" x14ac:dyDescent="0.55000000000000004">
      <c r="B51" s="2">
        <v>47</v>
      </c>
      <c r="C51" s="2">
        <f t="shared" si="2"/>
        <v>20000</v>
      </c>
      <c r="D51" s="2">
        <f t="shared" si="3"/>
        <v>16000</v>
      </c>
      <c r="E51" s="2">
        <f t="shared" si="4"/>
        <v>120813.13134170473</v>
      </c>
      <c r="F51" s="7">
        <f>Zadání!$C$11*E51</f>
        <v>2416.2626268340946</v>
      </c>
      <c r="G51" s="7">
        <f t="shared" si="5"/>
        <v>66022.511133112654</v>
      </c>
      <c r="H51" s="2">
        <f t="shared" si="0"/>
        <v>123229.39396853883</v>
      </c>
      <c r="I51" s="2">
        <f>(K50)*Zadání!$C$10/12</f>
        <v>805.42087561136486</v>
      </c>
      <c r="J51" s="2">
        <f t="shared" si="6"/>
        <v>22012.303711037555</v>
      </c>
      <c r="K51" s="2">
        <f t="shared" si="7"/>
        <v>124034.8148441502</v>
      </c>
      <c r="L51" s="40">
        <f t="shared" si="1"/>
        <v>108034.8148441502</v>
      </c>
      <c r="M51" s="2">
        <f t="shared" si="8"/>
        <v>88034.814844150213</v>
      </c>
      <c r="N51" s="14">
        <f t="shared" si="9"/>
        <v>440.17407422075104</v>
      </c>
    </row>
    <row r="52" spans="2:14" x14ac:dyDescent="0.55000000000000004">
      <c r="B52" s="3">
        <v>48</v>
      </c>
      <c r="C52" s="3">
        <f t="shared" si="2"/>
        <v>20000</v>
      </c>
      <c r="D52" s="3">
        <f t="shared" si="3"/>
        <v>16000</v>
      </c>
      <c r="E52" s="3">
        <f t="shared" si="4"/>
        <v>124034.8148441502</v>
      </c>
      <c r="F52" s="8">
        <f>Zadání!$C$11*E52</f>
        <v>2480.6962968830039</v>
      </c>
      <c r="G52" s="8">
        <f t="shared" si="5"/>
        <v>68503.207429995658</v>
      </c>
      <c r="H52" s="3">
        <f t="shared" si="0"/>
        <v>126515.5111410332</v>
      </c>
      <c r="I52" s="3">
        <f>(K51)*Zadání!$C$10/12</f>
        <v>826.89876562766801</v>
      </c>
      <c r="J52" s="3">
        <f t="shared" si="6"/>
        <v>22839.202476665225</v>
      </c>
      <c r="K52" s="3">
        <f t="shared" si="7"/>
        <v>127342.40990666088</v>
      </c>
      <c r="L52" s="41">
        <f t="shared" si="1"/>
        <v>111342.40990666088</v>
      </c>
      <c r="M52" s="3">
        <f t="shared" si="8"/>
        <v>91342.409906660876</v>
      </c>
      <c r="N52" s="15">
        <f t="shared" si="9"/>
        <v>456.71204953330437</v>
      </c>
    </row>
    <row r="53" spans="2:14" x14ac:dyDescent="0.55000000000000004">
      <c r="B53" s="2">
        <v>49</v>
      </c>
      <c r="C53" s="2">
        <f t="shared" si="2"/>
        <v>20000</v>
      </c>
      <c r="D53" s="2">
        <f t="shared" si="3"/>
        <v>16000</v>
      </c>
      <c r="E53" s="2">
        <f t="shared" si="4"/>
        <v>127342.40990666088</v>
      </c>
      <c r="F53" s="7">
        <f>Zadání!$C$11*E53</f>
        <v>2546.8481981332175</v>
      </c>
      <c r="G53" s="7">
        <f t="shared" si="5"/>
        <v>71050.055628128874</v>
      </c>
      <c r="H53" s="2">
        <f t="shared" si="0"/>
        <v>129889.25810479409</v>
      </c>
      <c r="I53" s="2">
        <f>(K52)*Zadání!$C$10/12</f>
        <v>848.94939937773916</v>
      </c>
      <c r="J53" s="2">
        <f t="shared" si="6"/>
        <v>23688.151876042964</v>
      </c>
      <c r="K53" s="2">
        <f t="shared" si="7"/>
        <v>130738.20750417183</v>
      </c>
      <c r="L53" s="40">
        <f t="shared" si="1"/>
        <v>114738.20750417183</v>
      </c>
      <c r="M53" s="2">
        <f t="shared" si="8"/>
        <v>94738.207504171834</v>
      </c>
      <c r="N53" s="14">
        <f t="shared" si="9"/>
        <v>473.6910375208592</v>
      </c>
    </row>
    <row r="54" spans="2:14" x14ac:dyDescent="0.55000000000000004">
      <c r="B54" s="2">
        <v>50</v>
      </c>
      <c r="C54" s="2">
        <f t="shared" si="2"/>
        <v>20000</v>
      </c>
      <c r="D54" s="2">
        <f t="shared" si="3"/>
        <v>16000</v>
      </c>
      <c r="E54" s="2">
        <f t="shared" si="4"/>
        <v>130738.20750417183</v>
      </c>
      <c r="F54" s="7">
        <f>Zadání!$C$11*E54</f>
        <v>2614.7641500834366</v>
      </c>
      <c r="G54" s="7">
        <f t="shared" si="5"/>
        <v>73664.819778212317</v>
      </c>
      <c r="H54" s="2">
        <f t="shared" si="0"/>
        <v>133352.97165425526</v>
      </c>
      <c r="I54" s="2">
        <f>(K53)*Zadání!$C$10/12</f>
        <v>871.58805002781219</v>
      </c>
      <c r="J54" s="2">
        <f t="shared" si="6"/>
        <v>24559.739926070775</v>
      </c>
      <c r="K54" s="2">
        <f t="shared" si="7"/>
        <v>134224.55970428308</v>
      </c>
      <c r="L54" s="40">
        <f t="shared" si="1"/>
        <v>118224.55970428308</v>
      </c>
      <c r="M54" s="2">
        <f t="shared" si="8"/>
        <v>98224.559704283092</v>
      </c>
      <c r="N54" s="14">
        <f t="shared" si="9"/>
        <v>491.12279852141546</v>
      </c>
    </row>
    <row r="55" spans="2:14" x14ac:dyDescent="0.55000000000000004">
      <c r="B55" s="2">
        <v>51</v>
      </c>
      <c r="C55" s="2">
        <f t="shared" si="2"/>
        <v>20000</v>
      </c>
      <c r="D55" s="2">
        <f t="shared" si="3"/>
        <v>16000</v>
      </c>
      <c r="E55" s="2">
        <f t="shared" si="4"/>
        <v>134224.55970428308</v>
      </c>
      <c r="F55" s="7">
        <f>Zadání!$C$11*E55</f>
        <v>2684.4911940856614</v>
      </c>
      <c r="G55" s="7">
        <f t="shared" si="5"/>
        <v>76349.310972297972</v>
      </c>
      <c r="H55" s="2">
        <f t="shared" si="0"/>
        <v>136909.05089836873</v>
      </c>
      <c r="I55" s="2">
        <f>(K54)*Zadání!$C$10/12</f>
        <v>894.83039802855376</v>
      </c>
      <c r="J55" s="2">
        <f t="shared" si="6"/>
        <v>25454.570324099328</v>
      </c>
      <c r="K55" s="2">
        <f t="shared" si="7"/>
        <v>137803.88129639727</v>
      </c>
      <c r="L55" s="40">
        <f t="shared" si="1"/>
        <v>121803.88129639727</v>
      </c>
      <c r="M55" s="2">
        <f t="shared" si="8"/>
        <v>101803.8812963973</v>
      </c>
      <c r="N55" s="14">
        <f t="shared" si="9"/>
        <v>509.01940648198649</v>
      </c>
    </row>
    <row r="56" spans="2:14" x14ac:dyDescent="0.55000000000000004">
      <c r="B56" s="2">
        <v>52</v>
      </c>
      <c r="C56" s="2">
        <f t="shared" si="2"/>
        <v>20000</v>
      </c>
      <c r="D56" s="2">
        <f t="shared" si="3"/>
        <v>16000</v>
      </c>
      <c r="E56" s="2">
        <f t="shared" si="4"/>
        <v>137803.88129639727</v>
      </c>
      <c r="F56" s="7">
        <f>Zadání!$C$11*E56</f>
        <v>2756.0776259279455</v>
      </c>
      <c r="G56" s="7">
        <f t="shared" si="5"/>
        <v>79105.388598225923</v>
      </c>
      <c r="H56" s="2">
        <f t="shared" si="0"/>
        <v>140559.95892232523</v>
      </c>
      <c r="I56" s="2">
        <f>(K55)*Zadání!$C$10/12</f>
        <v>918.69254197598184</v>
      </c>
      <c r="J56" s="2">
        <f t="shared" si="6"/>
        <v>26373.262866075311</v>
      </c>
      <c r="K56" s="2">
        <f t="shared" si="7"/>
        <v>141478.65146430122</v>
      </c>
      <c r="L56" s="40">
        <f t="shared" si="1"/>
        <v>125478.65146430122</v>
      </c>
      <c r="M56" s="2">
        <f t="shared" si="8"/>
        <v>105478.65146430123</v>
      </c>
      <c r="N56" s="14">
        <f t="shared" si="9"/>
        <v>527.39325732150621</v>
      </c>
    </row>
    <row r="57" spans="2:14" x14ac:dyDescent="0.55000000000000004">
      <c r="B57" s="2">
        <v>53</v>
      </c>
      <c r="C57" s="2">
        <f t="shared" si="2"/>
        <v>20000</v>
      </c>
      <c r="D57" s="2">
        <f t="shared" si="3"/>
        <v>16000</v>
      </c>
      <c r="E57" s="2">
        <f t="shared" si="4"/>
        <v>141478.65146430122</v>
      </c>
      <c r="F57" s="7">
        <f>Zadání!$C$11*E57</f>
        <v>2829.5730292860244</v>
      </c>
      <c r="G57" s="7">
        <f t="shared" si="5"/>
        <v>81934.961627511948</v>
      </c>
      <c r="H57" s="2">
        <f t="shared" si="0"/>
        <v>144308.22449358724</v>
      </c>
      <c r="I57" s="2">
        <f>(K56)*Zadání!$C$10/12</f>
        <v>943.19100976200809</v>
      </c>
      <c r="J57" s="2">
        <f t="shared" si="6"/>
        <v>27316.45387583732</v>
      </c>
      <c r="K57" s="2">
        <f t="shared" si="7"/>
        <v>145251.41550334924</v>
      </c>
      <c r="L57" s="40">
        <f t="shared" si="1"/>
        <v>129251.41550334924</v>
      </c>
      <c r="M57" s="2">
        <f t="shared" si="8"/>
        <v>109251.41550334927</v>
      </c>
      <c r="N57" s="14">
        <f t="shared" si="9"/>
        <v>546.25707751674634</v>
      </c>
    </row>
    <row r="58" spans="2:14" x14ac:dyDescent="0.55000000000000004">
      <c r="B58" s="2">
        <v>54</v>
      </c>
      <c r="C58" s="2">
        <f t="shared" si="2"/>
        <v>20000</v>
      </c>
      <c r="D58" s="2">
        <f t="shared" si="3"/>
        <v>16000</v>
      </c>
      <c r="E58" s="2">
        <f t="shared" si="4"/>
        <v>145251.41550334924</v>
      </c>
      <c r="F58" s="7">
        <f>Zadání!$C$11*E58</f>
        <v>2905.0283100669849</v>
      </c>
      <c r="G58" s="7">
        <f t="shared" si="5"/>
        <v>84839.989937578939</v>
      </c>
      <c r="H58" s="2">
        <f t="shared" si="0"/>
        <v>148156.44381341623</v>
      </c>
      <c r="I58" s="2">
        <f>(K57)*Zadání!$C$10/12</f>
        <v>968.3427700223283</v>
      </c>
      <c r="J58" s="2">
        <f t="shared" si="6"/>
        <v>28284.796645859649</v>
      </c>
      <c r="K58" s="2">
        <f t="shared" si="7"/>
        <v>149124.78658343857</v>
      </c>
      <c r="L58" s="40">
        <f t="shared" si="1"/>
        <v>133124.78658343857</v>
      </c>
      <c r="M58" s="2">
        <f t="shared" si="8"/>
        <v>113124.78658343859</v>
      </c>
      <c r="N58" s="14">
        <f t="shared" si="9"/>
        <v>565.62393291719297</v>
      </c>
    </row>
    <row r="59" spans="2:14" x14ac:dyDescent="0.55000000000000004">
      <c r="B59" s="2">
        <v>55</v>
      </c>
      <c r="C59" s="2">
        <f t="shared" si="2"/>
        <v>20000</v>
      </c>
      <c r="D59" s="2">
        <f t="shared" si="3"/>
        <v>16000</v>
      </c>
      <c r="E59" s="2">
        <f t="shared" si="4"/>
        <v>149124.78658343857</v>
      </c>
      <c r="F59" s="7">
        <f>Zadání!$C$11*E59</f>
        <v>2982.4957316687714</v>
      </c>
      <c r="G59" s="7">
        <f t="shared" si="5"/>
        <v>87822.485669247704</v>
      </c>
      <c r="H59" s="2">
        <f t="shared" si="0"/>
        <v>152107.28231510735</v>
      </c>
      <c r="I59" s="2">
        <f>(K58)*Zadání!$C$10/12</f>
        <v>994.16524388959044</v>
      </c>
      <c r="J59" s="2">
        <f t="shared" si="6"/>
        <v>29278.96188974924</v>
      </c>
      <c r="K59" s="2">
        <f t="shared" si="7"/>
        <v>153101.44755899694</v>
      </c>
      <c r="L59" s="40">
        <f t="shared" si="1"/>
        <v>137101.44755899694</v>
      </c>
      <c r="M59" s="2">
        <f t="shared" si="8"/>
        <v>117101.44755899694</v>
      </c>
      <c r="N59" s="14">
        <f t="shared" si="9"/>
        <v>585.50723779498469</v>
      </c>
    </row>
    <row r="60" spans="2:14" x14ac:dyDescent="0.55000000000000004">
      <c r="B60" s="2">
        <v>56</v>
      </c>
      <c r="C60" s="2">
        <f t="shared" si="2"/>
        <v>20000</v>
      </c>
      <c r="D60" s="2">
        <f t="shared" si="3"/>
        <v>16000</v>
      </c>
      <c r="E60" s="2">
        <f t="shared" si="4"/>
        <v>153101.44755899694</v>
      </c>
      <c r="F60" s="7">
        <f>Zadání!$C$11*E60</f>
        <v>3062.0289511799388</v>
      </c>
      <c r="G60" s="7">
        <f t="shared" si="5"/>
        <v>90884.514620427639</v>
      </c>
      <c r="H60" s="2">
        <f t="shared" si="0"/>
        <v>156163.47651017687</v>
      </c>
      <c r="I60" s="2">
        <f>(K59)*Zadání!$C$10/12</f>
        <v>1020.6763170599796</v>
      </c>
      <c r="J60" s="2">
        <f t="shared" si="6"/>
        <v>30299.638206809221</v>
      </c>
      <c r="K60" s="2">
        <f t="shared" si="7"/>
        <v>157184.15282723686</v>
      </c>
      <c r="L60" s="40">
        <f t="shared" si="1"/>
        <v>141184.15282723686</v>
      </c>
      <c r="M60" s="2">
        <f t="shared" si="8"/>
        <v>121184.15282723686</v>
      </c>
      <c r="N60" s="14">
        <f t="shared" si="9"/>
        <v>605.92076413618429</v>
      </c>
    </row>
    <row r="61" spans="2:14" x14ac:dyDescent="0.55000000000000004">
      <c r="B61" s="2">
        <v>57</v>
      </c>
      <c r="C61" s="2">
        <f t="shared" si="2"/>
        <v>20000</v>
      </c>
      <c r="D61" s="2">
        <f t="shared" si="3"/>
        <v>16000</v>
      </c>
      <c r="E61" s="2">
        <f t="shared" si="4"/>
        <v>157184.15282723686</v>
      </c>
      <c r="F61" s="7">
        <f>Zadání!$C$11*E61</f>
        <v>3143.6830565447372</v>
      </c>
      <c r="G61" s="7">
        <f t="shared" si="5"/>
        <v>94028.19767697237</v>
      </c>
      <c r="H61" s="2">
        <f t="shared" si="0"/>
        <v>160327.8358837816</v>
      </c>
      <c r="I61" s="2">
        <f>(K60)*Zadání!$C$10/12</f>
        <v>1047.8943521815791</v>
      </c>
      <c r="J61" s="2">
        <f t="shared" si="6"/>
        <v>31347.532558990799</v>
      </c>
      <c r="K61" s="2">
        <f t="shared" si="7"/>
        <v>161375.73023596319</v>
      </c>
      <c r="L61" s="40">
        <f t="shared" si="1"/>
        <v>145375.73023596319</v>
      </c>
      <c r="M61" s="2">
        <f t="shared" si="8"/>
        <v>125375.73023596317</v>
      </c>
      <c r="N61" s="14">
        <f t="shared" si="9"/>
        <v>626.87865117981585</v>
      </c>
    </row>
    <row r="62" spans="2:14" x14ac:dyDescent="0.55000000000000004">
      <c r="B62" s="2">
        <v>58</v>
      </c>
      <c r="C62" s="2">
        <f t="shared" si="2"/>
        <v>20000</v>
      </c>
      <c r="D62" s="2">
        <f t="shared" si="3"/>
        <v>16000</v>
      </c>
      <c r="E62" s="2">
        <f t="shared" si="4"/>
        <v>161375.73023596319</v>
      </c>
      <c r="F62" s="7">
        <f>Zadání!$C$11*E62</f>
        <v>3227.5146047192638</v>
      </c>
      <c r="G62" s="7">
        <f t="shared" si="5"/>
        <v>97255.712281691638</v>
      </c>
      <c r="H62" s="2">
        <f t="shared" si="0"/>
        <v>164603.24484068246</v>
      </c>
      <c r="I62" s="2">
        <f>(K61)*Zadání!$C$10/12</f>
        <v>1075.8382015730879</v>
      </c>
      <c r="J62" s="2">
        <f t="shared" si="6"/>
        <v>32423.370760563888</v>
      </c>
      <c r="K62" s="2">
        <f t="shared" si="7"/>
        <v>165679.08304225554</v>
      </c>
      <c r="L62" s="40">
        <f t="shared" si="1"/>
        <v>149679.08304225554</v>
      </c>
      <c r="M62" s="2">
        <f t="shared" si="8"/>
        <v>129679.08304225553</v>
      </c>
      <c r="N62" s="14">
        <f t="shared" si="9"/>
        <v>648.39541521127762</v>
      </c>
    </row>
    <row r="63" spans="2:14" x14ac:dyDescent="0.55000000000000004">
      <c r="B63" s="2">
        <v>59</v>
      </c>
      <c r="C63" s="2">
        <f t="shared" si="2"/>
        <v>20000</v>
      </c>
      <c r="D63" s="2">
        <f t="shared" si="3"/>
        <v>16000</v>
      </c>
      <c r="E63" s="2">
        <f t="shared" si="4"/>
        <v>165679.08304225554</v>
      </c>
      <c r="F63" s="7">
        <f>Zadání!$C$11*E63</f>
        <v>3313.5816608451109</v>
      </c>
      <c r="G63" s="7">
        <f t="shared" si="5"/>
        <v>100569.29394253675</v>
      </c>
      <c r="H63" s="2">
        <f t="shared" si="0"/>
        <v>168992.66470310066</v>
      </c>
      <c r="I63" s="2">
        <f>(K62)*Zadání!$C$10/12</f>
        <v>1104.5272202817036</v>
      </c>
      <c r="J63" s="2">
        <f t="shared" si="6"/>
        <v>33527.897980845592</v>
      </c>
      <c r="K63" s="2">
        <f t="shared" si="7"/>
        <v>170097.19192338237</v>
      </c>
      <c r="L63" s="40">
        <f t="shared" si="1"/>
        <v>154097.19192338237</v>
      </c>
      <c r="M63" s="2">
        <f t="shared" si="8"/>
        <v>134097.19192338234</v>
      </c>
      <c r="N63" s="14">
        <f t="shared" si="9"/>
        <v>670.48595961691171</v>
      </c>
    </row>
    <row r="64" spans="2:14" x14ac:dyDescent="0.55000000000000004">
      <c r="B64" s="3">
        <v>60</v>
      </c>
      <c r="C64" s="3">
        <f t="shared" si="2"/>
        <v>20000</v>
      </c>
      <c r="D64" s="3">
        <f t="shared" si="3"/>
        <v>16000</v>
      </c>
      <c r="E64" s="3">
        <f t="shared" si="4"/>
        <v>170097.19192338237</v>
      </c>
      <c r="F64" s="8">
        <f>Zadání!$C$11*E64</f>
        <v>3401.9438384676473</v>
      </c>
      <c r="G64" s="8">
        <f t="shared" si="5"/>
        <v>103971.2377810044</v>
      </c>
      <c r="H64" s="3">
        <f t="shared" si="0"/>
        <v>173499.13576185002</v>
      </c>
      <c r="I64" s="3">
        <f>(K63)*Zadání!$C$10/12</f>
        <v>1133.9812794892157</v>
      </c>
      <c r="J64" s="3">
        <f t="shared" si="6"/>
        <v>34661.879260334805</v>
      </c>
      <c r="K64" s="3">
        <f t="shared" si="7"/>
        <v>174633.11704133922</v>
      </c>
      <c r="L64" s="41">
        <f t="shared" si="1"/>
        <v>158633.11704133922</v>
      </c>
      <c r="M64" s="3">
        <f t="shared" si="8"/>
        <v>138633.1170413392</v>
      </c>
      <c r="N64" s="15">
        <f t="shared" si="9"/>
        <v>693.16558520669594</v>
      </c>
    </row>
  </sheetData>
  <sheetProtection selectLockedCells="1" selectUnlockedCells="1"/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3E986-CA65-4153-8EA0-0F5B63E483B5}">
  <dimension ref="B3:R369"/>
  <sheetViews>
    <sheetView topLeftCell="A337" zoomScale="80" zoomScaleNormal="80" workbookViewId="0">
      <selection activeCell="D5" sqref="D5"/>
    </sheetView>
  </sheetViews>
  <sheetFormatPr defaultColWidth="8.83984375" defaultRowHeight="14.4" x14ac:dyDescent="0.55000000000000004"/>
  <cols>
    <col min="1" max="1" width="5.47265625" customWidth="1"/>
    <col min="5" max="5" width="11.9453125" bestFit="1" customWidth="1"/>
    <col min="6" max="6" width="16" customWidth="1"/>
    <col min="7" max="7" width="17.68359375" customWidth="1"/>
    <col min="8" max="8" width="13.68359375" customWidth="1"/>
    <col min="9" max="9" width="10.68359375" customWidth="1"/>
    <col min="10" max="11" width="13" customWidth="1"/>
    <col min="12" max="12" width="16.47265625" style="38" customWidth="1"/>
    <col min="13" max="13" width="16.47265625" customWidth="1"/>
    <col min="14" max="14" width="15.47265625" style="13" customWidth="1"/>
    <col min="15" max="15" width="2.68359375" customWidth="1"/>
    <col min="16" max="16" width="17.47265625" customWidth="1"/>
  </cols>
  <sheetData>
    <row r="3" spans="2:18" x14ac:dyDescent="0.55000000000000004">
      <c r="P3" s="1" t="s">
        <v>12</v>
      </c>
      <c r="Q3" s="1"/>
      <c r="R3" s="1"/>
    </row>
    <row r="4" spans="2:18" ht="43.2" x14ac:dyDescent="0.55000000000000004">
      <c r="B4" s="4" t="s">
        <v>37</v>
      </c>
      <c r="C4" s="4" t="s">
        <v>28</v>
      </c>
      <c r="D4" s="4" t="s">
        <v>29</v>
      </c>
      <c r="E4" s="4" t="s">
        <v>30</v>
      </c>
      <c r="F4" s="5" t="s">
        <v>14</v>
      </c>
      <c r="G4" s="5" t="s">
        <v>15</v>
      </c>
      <c r="H4" s="5" t="s">
        <v>33</v>
      </c>
      <c r="I4" s="5" t="s">
        <v>38</v>
      </c>
      <c r="J4" s="5" t="s">
        <v>17</v>
      </c>
      <c r="K4" s="5" t="s">
        <v>32</v>
      </c>
      <c r="L4" s="39" t="s">
        <v>31</v>
      </c>
      <c r="M4" s="5" t="s">
        <v>18</v>
      </c>
      <c r="N4" s="12" t="s">
        <v>34</v>
      </c>
      <c r="P4" s="1" t="s">
        <v>19</v>
      </c>
      <c r="Q4" s="1" t="s">
        <v>20</v>
      </c>
      <c r="R4" s="1" t="s">
        <v>21</v>
      </c>
    </row>
    <row r="5" spans="2:18" x14ac:dyDescent="0.55000000000000004">
      <c r="B5" s="2">
        <v>1</v>
      </c>
      <c r="C5" s="2">
        <f>Zadání!C6</f>
        <v>20000</v>
      </c>
      <c r="D5" s="2">
        <f>Zadání!$C$6*Zadání!$C$7%</f>
        <v>16000</v>
      </c>
      <c r="E5" s="2">
        <f>C5+D5</f>
        <v>36000</v>
      </c>
      <c r="F5" s="7">
        <f>(Zadání!$C$11*E5)/30.5</f>
        <v>23.606557377049182</v>
      </c>
      <c r="G5" s="7">
        <f>F5</f>
        <v>23.606557377049182</v>
      </c>
      <c r="H5" s="2">
        <f>F5+E5</f>
        <v>36023.606557377047</v>
      </c>
      <c r="I5" s="2">
        <f>(H5)*Zadání!$C$10/365</f>
        <v>7.8955849988771609</v>
      </c>
      <c r="J5" s="2">
        <f>I5</f>
        <v>7.8955849988771609</v>
      </c>
      <c r="K5" s="2">
        <f>H5+I5</f>
        <v>36031.502142375924</v>
      </c>
      <c r="L5" s="40">
        <f>K5+D5</f>
        <v>52031.502142375924</v>
      </c>
      <c r="M5" s="2">
        <f>G5+J5</f>
        <v>31.502142375926343</v>
      </c>
      <c r="N5" s="14">
        <f>(M5)/$C$5%</f>
        <v>0.15751071187963173</v>
      </c>
      <c r="P5" s="1">
        <v>6</v>
      </c>
      <c r="Q5" s="6">
        <v>0.04</v>
      </c>
      <c r="R5" s="1">
        <v>40</v>
      </c>
    </row>
    <row r="6" spans="2:18" x14ac:dyDescent="0.55000000000000004">
      <c r="B6" s="2">
        <v>2</v>
      </c>
      <c r="C6" s="2"/>
      <c r="D6" s="2"/>
      <c r="E6" s="2">
        <f>K5</f>
        <v>36031.502142375924</v>
      </c>
      <c r="F6" s="7">
        <f>(Zadání!$C$11*E6)/30.5</f>
        <v>23.627214519590773</v>
      </c>
      <c r="G6" s="7">
        <f>F6+G5</f>
        <v>47.233771896639951</v>
      </c>
      <c r="H6" s="2">
        <f>F6+E6</f>
        <v>36055.129356895515</v>
      </c>
      <c r="I6" s="2">
        <f>(H6)*Zadání!$C$10/365</f>
        <v>7.902494105620935</v>
      </c>
      <c r="J6" s="2">
        <f>I6+J5</f>
        <v>15.798079104498097</v>
      </c>
      <c r="K6" s="2">
        <f>H6+I6</f>
        <v>36063.031851001135</v>
      </c>
      <c r="L6" s="40">
        <f t="shared" ref="L6:L64" si="0">K6+D6</f>
        <v>36063.031851001135</v>
      </c>
      <c r="M6" s="2">
        <f>G6+J6</f>
        <v>63.031851001138051</v>
      </c>
      <c r="N6" s="14">
        <f>M6/$C$5%</f>
        <v>0.31515925500569025</v>
      </c>
      <c r="P6" s="1">
        <v>12</v>
      </c>
      <c r="Q6" s="6">
        <v>0.08</v>
      </c>
      <c r="R6" s="1">
        <v>50</v>
      </c>
    </row>
    <row r="7" spans="2:18" x14ac:dyDescent="0.55000000000000004">
      <c r="B7" s="2">
        <v>3</v>
      </c>
      <c r="C7" s="2"/>
      <c r="D7" s="2"/>
      <c r="E7" s="2">
        <f>K6</f>
        <v>36063.031851001135</v>
      </c>
      <c r="F7" s="7">
        <f>(Zadání!$C$11*E7)/30.5</f>
        <v>23.6478897383614</v>
      </c>
      <c r="G7" s="7">
        <f t="shared" ref="G7:G64" si="1">F7+G6</f>
        <v>70.88166163500135</v>
      </c>
      <c r="H7" s="2">
        <f>F7+E7</f>
        <v>36086.679740739499</v>
      </c>
      <c r="I7" s="2">
        <f>(H7)*Zadání!$C$10/365</f>
        <v>7.9094092582442732</v>
      </c>
      <c r="J7" s="2">
        <f>I7+J6</f>
        <v>23.707488362742371</v>
      </c>
      <c r="K7" s="2">
        <f>H7+I7</f>
        <v>36094.589149997744</v>
      </c>
      <c r="L7" s="40">
        <f t="shared" si="0"/>
        <v>36094.589149997744</v>
      </c>
      <c r="M7" s="2">
        <f>G7+J7</f>
        <v>94.589149997743718</v>
      </c>
      <c r="N7" s="14">
        <f t="shared" ref="N7:N64" si="2">M7/$C$5%</f>
        <v>0.47294574998871858</v>
      </c>
      <c r="P7" s="1">
        <v>24</v>
      </c>
      <c r="Q7" s="6">
        <v>0.1</v>
      </c>
      <c r="R7" s="1">
        <v>60</v>
      </c>
    </row>
    <row r="8" spans="2:18" x14ac:dyDescent="0.55000000000000004">
      <c r="B8" s="2">
        <v>4</v>
      </c>
      <c r="C8" s="2"/>
      <c r="D8" s="2"/>
      <c r="E8" s="2">
        <f t="shared" ref="E7:E64" si="3">K7</f>
        <v>36094.589149997744</v>
      </c>
      <c r="F8" s="7">
        <f>(Zadání!$C$11*E8)/30.5</f>
        <v>23.668583049178849</v>
      </c>
      <c r="G8" s="7">
        <f t="shared" si="1"/>
        <v>94.5502446841802</v>
      </c>
      <c r="H8" s="2">
        <f t="shared" ref="H6:H64" si="4">F8+E8</f>
        <v>36118.257733046921</v>
      </c>
      <c r="I8" s="2">
        <f>(H8)*Zadání!$C$10/365</f>
        <v>7.9163304620376813</v>
      </c>
      <c r="J8" s="2">
        <f t="shared" ref="J7:J64" si="5">I8+J7</f>
        <v>31.623818824780052</v>
      </c>
      <c r="K8" s="2">
        <f t="shared" ref="K7:K64" si="6">H8+I8</f>
        <v>36126.174063508959</v>
      </c>
      <c r="L8" s="40">
        <f t="shared" si="0"/>
        <v>36126.174063508959</v>
      </c>
      <c r="M8" s="2">
        <f t="shared" ref="M7:M64" si="7">G8+J8</f>
        <v>126.17406350896024</v>
      </c>
      <c r="N8" s="14">
        <f>M8/$C$5%</f>
        <v>0.63087031754480127</v>
      </c>
      <c r="P8" s="1">
        <v>36</v>
      </c>
      <c r="Q8" s="6">
        <v>0.12</v>
      </c>
      <c r="R8" s="1">
        <v>70</v>
      </c>
    </row>
    <row r="9" spans="2:18" x14ac:dyDescent="0.55000000000000004">
      <c r="B9" s="2">
        <v>5</v>
      </c>
      <c r="C9" s="2"/>
      <c r="D9" s="2"/>
      <c r="E9" s="2">
        <f t="shared" si="3"/>
        <v>36126.174063508959</v>
      </c>
      <c r="F9" s="7">
        <f>(Zadání!$C$11*E9)/30.5</f>
        <v>23.689294467874728</v>
      </c>
      <c r="G9" s="7">
        <f t="shared" si="1"/>
        <v>118.23953915205493</v>
      </c>
      <c r="H9" s="2">
        <f t="shared" si="4"/>
        <v>36149.863357976836</v>
      </c>
      <c r="I9" s="2">
        <f>(H9)*Zadání!$C$10/365</f>
        <v>7.9232577222962925</v>
      </c>
      <c r="J9" s="2">
        <f t="shared" si="5"/>
        <v>39.547076547076344</v>
      </c>
      <c r="K9" s="2">
        <f t="shared" si="6"/>
        <v>36157.786615699129</v>
      </c>
      <c r="L9" s="40">
        <f t="shared" si="0"/>
        <v>36157.786615699129</v>
      </c>
      <c r="M9" s="2">
        <f t="shared" si="7"/>
        <v>157.78661569913129</v>
      </c>
      <c r="N9" s="14">
        <f>M9/$C$5%</f>
        <v>0.78893307849565641</v>
      </c>
      <c r="P9" s="1">
        <v>48</v>
      </c>
      <c r="Q9" s="1"/>
      <c r="R9" s="1">
        <v>80</v>
      </c>
    </row>
    <row r="10" spans="2:18" x14ac:dyDescent="0.55000000000000004">
      <c r="B10" s="3">
        <v>6</v>
      </c>
      <c r="C10" s="3"/>
      <c r="D10" s="3"/>
      <c r="E10" s="3">
        <f t="shared" si="3"/>
        <v>36157.786615699129</v>
      </c>
      <c r="F10" s="8">
        <f>(Zadání!$C$11*E10)/30.5</f>
        <v>23.710024010294514</v>
      </c>
      <c r="G10" s="8">
        <f t="shared" si="1"/>
        <v>141.94956316234945</v>
      </c>
      <c r="H10" s="3">
        <f t="shared" si="4"/>
        <v>36181.496639709425</v>
      </c>
      <c r="I10" s="3">
        <f>(H10)*Zadání!$C$10/365</f>
        <v>7.9301910443198746</v>
      </c>
      <c r="J10" s="3">
        <f t="shared" si="5"/>
        <v>47.47726759139622</v>
      </c>
      <c r="K10" s="3">
        <f t="shared" si="6"/>
        <v>36189.426830753742</v>
      </c>
      <c r="L10" s="41">
        <f t="shared" si="0"/>
        <v>36189.426830753742</v>
      </c>
      <c r="M10" s="3">
        <f t="shared" si="7"/>
        <v>189.42683075374566</v>
      </c>
      <c r="N10" s="15">
        <f t="shared" si="2"/>
        <v>0.94713415376872834</v>
      </c>
      <c r="P10" s="1">
        <v>60</v>
      </c>
      <c r="Q10" s="1"/>
      <c r="R10" s="1"/>
    </row>
    <row r="11" spans="2:18" x14ac:dyDescent="0.55000000000000004">
      <c r="B11" s="2">
        <v>7</v>
      </c>
      <c r="C11" s="2"/>
      <c r="D11" s="2"/>
      <c r="E11" s="2">
        <f t="shared" si="3"/>
        <v>36189.426830753742</v>
      </c>
      <c r="F11" s="7">
        <f>(Zadání!$C$11*E11)/30.5</f>
        <v>23.730771692297534</v>
      </c>
      <c r="G11" s="7">
        <f t="shared" si="1"/>
        <v>165.68033485464699</v>
      </c>
      <c r="H11" s="2">
        <f t="shared" si="4"/>
        <v>36213.157602446037</v>
      </c>
      <c r="I11" s="2">
        <f>(H11)*Zadání!$C$10/365</f>
        <v>7.9371304334128308</v>
      </c>
      <c r="J11" s="2">
        <f t="shared" si="5"/>
        <v>55.414398024809053</v>
      </c>
      <c r="K11" s="2">
        <f t="shared" si="6"/>
        <v>36221.09473287945</v>
      </c>
      <c r="L11" s="40">
        <f t="shared" si="0"/>
        <v>36221.09473287945</v>
      </c>
      <c r="M11" s="2">
        <f t="shared" si="7"/>
        <v>221.09473287945605</v>
      </c>
      <c r="N11" s="14">
        <f t="shared" si="2"/>
        <v>1.1054736643972802</v>
      </c>
    </row>
    <row r="12" spans="2:18" x14ac:dyDescent="0.55000000000000004">
      <c r="B12" s="2">
        <v>8</v>
      </c>
      <c r="C12" s="2"/>
      <c r="D12" s="2"/>
      <c r="E12" s="2">
        <f t="shared" si="3"/>
        <v>36221.09473287945</v>
      </c>
      <c r="F12" s="7">
        <f>(Zadání!$C$11*E12)/30.5</f>
        <v>23.751537529757019</v>
      </c>
      <c r="G12" s="7">
        <f t="shared" si="1"/>
        <v>189.43187238440402</v>
      </c>
      <c r="H12" s="2">
        <f t="shared" si="4"/>
        <v>36244.846270409209</v>
      </c>
      <c r="I12" s="2">
        <f>(H12)*Zadání!$C$10/365</f>
        <v>7.9440758948842101</v>
      </c>
      <c r="J12" s="2">
        <f t="shared" si="5"/>
        <v>63.35847391969326</v>
      </c>
      <c r="K12" s="2">
        <f t="shared" si="6"/>
        <v>36252.790346304093</v>
      </c>
      <c r="L12" s="40">
        <f t="shared" si="0"/>
        <v>36252.790346304093</v>
      </c>
      <c r="M12" s="2">
        <f t="shared" si="7"/>
        <v>252.79034630409728</v>
      </c>
      <c r="N12" s="14">
        <f t="shared" si="2"/>
        <v>1.2639517315204865</v>
      </c>
    </row>
    <row r="13" spans="2:18" x14ac:dyDescent="0.55000000000000004">
      <c r="B13" s="2">
        <v>9</v>
      </c>
      <c r="C13" s="2"/>
      <c r="D13" s="2"/>
      <c r="E13" s="2">
        <f t="shared" si="3"/>
        <v>36252.790346304093</v>
      </c>
      <c r="F13" s="7">
        <f>(Zadání!$C$11*E13)/30.5</f>
        <v>23.772321538560064</v>
      </c>
      <c r="G13" s="7">
        <f t="shared" si="1"/>
        <v>213.20419392296407</v>
      </c>
      <c r="H13" s="2">
        <f t="shared" si="4"/>
        <v>36276.562667842656</v>
      </c>
      <c r="I13" s="2">
        <f>(H13)*Zadání!$C$10/365</f>
        <v>7.9510274340477052</v>
      </c>
      <c r="J13" s="2">
        <f t="shared" si="5"/>
        <v>71.30950135374097</v>
      </c>
      <c r="K13" s="2">
        <f t="shared" si="6"/>
        <v>36284.513695276706</v>
      </c>
      <c r="L13" s="40">
        <f t="shared" si="0"/>
        <v>36284.513695276706</v>
      </c>
      <c r="M13" s="2">
        <f t="shared" si="7"/>
        <v>284.51369527670505</v>
      </c>
      <c r="N13" s="14">
        <f t="shared" si="2"/>
        <v>1.4225684763835253</v>
      </c>
    </row>
    <row r="14" spans="2:18" x14ac:dyDescent="0.55000000000000004">
      <c r="B14" s="2">
        <v>10</v>
      </c>
      <c r="C14" s="2"/>
      <c r="D14" s="2"/>
      <c r="E14" s="2">
        <f t="shared" si="3"/>
        <v>36284.513695276706</v>
      </c>
      <c r="F14" s="7">
        <f>(Zadání!$C$11*E14)/30.5</f>
        <v>23.793123734607676</v>
      </c>
      <c r="G14" s="7">
        <f t="shared" si="1"/>
        <v>236.99731765757173</v>
      </c>
      <c r="H14" s="2">
        <f t="shared" si="4"/>
        <v>36308.306819011312</v>
      </c>
      <c r="I14" s="2">
        <f>(H14)*Zadání!$C$10/365</f>
        <v>7.9579850562216574</v>
      </c>
      <c r="J14" s="2">
        <f t="shared" si="5"/>
        <v>79.267486409962629</v>
      </c>
      <c r="K14" s="2">
        <f t="shared" si="6"/>
        <v>36316.264804067534</v>
      </c>
      <c r="L14" s="40">
        <f t="shared" si="0"/>
        <v>36316.264804067534</v>
      </c>
      <c r="M14" s="2">
        <f t="shared" si="7"/>
        <v>316.26480406753433</v>
      </c>
      <c r="N14" s="14">
        <f t="shared" si="2"/>
        <v>1.5813240203376717</v>
      </c>
    </row>
    <row r="15" spans="2:18" x14ac:dyDescent="0.55000000000000004">
      <c r="B15" s="2">
        <v>11</v>
      </c>
      <c r="C15" s="2"/>
      <c r="D15" s="2"/>
      <c r="E15" s="2">
        <f t="shared" si="3"/>
        <v>36316.264804067534</v>
      </c>
      <c r="F15" s="7">
        <f>(Zadání!$C$11*E15)/30.5</f>
        <v>23.813944133814775</v>
      </c>
      <c r="G15" s="7">
        <f t="shared" si="1"/>
        <v>260.81126179138653</v>
      </c>
      <c r="H15" s="2">
        <f t="shared" si="4"/>
        <v>36340.078748201347</v>
      </c>
      <c r="I15" s="2">
        <f>(H15)*Zadání!$C$10/365</f>
        <v>7.9649487667290622</v>
      </c>
      <c r="J15" s="2">
        <f t="shared" si="5"/>
        <v>87.232435176691695</v>
      </c>
      <c r="K15" s="2">
        <f t="shared" si="6"/>
        <v>36348.043696968074</v>
      </c>
      <c r="L15" s="40">
        <f t="shared" si="0"/>
        <v>36348.043696968074</v>
      </c>
      <c r="M15" s="2">
        <f t="shared" si="7"/>
        <v>348.04369696807822</v>
      </c>
      <c r="N15" s="14">
        <f t="shared" si="2"/>
        <v>1.7402184848403912</v>
      </c>
    </row>
    <row r="16" spans="2:18" x14ac:dyDescent="0.55000000000000004">
      <c r="B16" s="3">
        <v>12</v>
      </c>
      <c r="C16" s="3"/>
      <c r="D16" s="3"/>
      <c r="E16" s="3">
        <f t="shared" si="3"/>
        <v>36348.043696968074</v>
      </c>
      <c r="F16" s="8">
        <f>(Zadání!$C$11*E16)/30.5</f>
        <v>23.834782752110211</v>
      </c>
      <c r="G16" s="8">
        <f>F16+G15</f>
        <v>284.64604454349671</v>
      </c>
      <c r="H16" s="3">
        <f t="shared" si="4"/>
        <v>36371.878479720188</v>
      </c>
      <c r="I16" s="3">
        <f>(H16)*Zadání!$C$10/365</f>
        <v>7.9719185708975751</v>
      </c>
      <c r="J16" s="3">
        <f t="shared" si="5"/>
        <v>95.204353747589266</v>
      </c>
      <c r="K16" s="3">
        <f t="shared" si="6"/>
        <v>36379.850398291084</v>
      </c>
      <c r="L16" s="41">
        <f t="shared" si="0"/>
        <v>36379.850398291084</v>
      </c>
      <c r="M16" s="3">
        <f t="shared" si="7"/>
        <v>379.85039829108598</v>
      </c>
      <c r="N16" s="15">
        <f>M16/$C$5%</f>
        <v>1.89925199145543</v>
      </c>
    </row>
    <row r="17" spans="2:14" x14ac:dyDescent="0.55000000000000004">
      <c r="B17" s="2">
        <v>13</v>
      </c>
      <c r="C17" s="2"/>
      <c r="D17" s="2"/>
      <c r="E17" s="2">
        <f t="shared" si="3"/>
        <v>36379.850398291084</v>
      </c>
      <c r="F17" s="7">
        <f>(Zadání!$C$11*E17)/30.5</f>
        <v>23.855639605436778</v>
      </c>
      <c r="G17" s="7">
        <f t="shared" si="1"/>
        <v>308.50168414893346</v>
      </c>
      <c r="H17" s="2">
        <f t="shared" si="4"/>
        <v>36403.706037896518</v>
      </c>
      <c r="I17" s="2">
        <f>(H17)*Zadání!$C$10/365</f>
        <v>7.9788944740595111</v>
      </c>
      <c r="J17" s="2">
        <f t="shared" si="5"/>
        <v>103.18324822164878</v>
      </c>
      <c r="K17" s="2">
        <f t="shared" si="6"/>
        <v>36411.684932370576</v>
      </c>
      <c r="L17" s="40">
        <f t="shared" si="0"/>
        <v>36411.684932370576</v>
      </c>
      <c r="M17" s="2">
        <f t="shared" si="7"/>
        <v>411.68493237058226</v>
      </c>
      <c r="N17" s="14">
        <f t="shared" si="2"/>
        <v>2.0584246618529112</v>
      </c>
    </row>
    <row r="18" spans="2:14" x14ac:dyDescent="0.55000000000000004">
      <c r="B18" s="2">
        <v>14</v>
      </c>
      <c r="C18" s="2"/>
      <c r="D18" s="2"/>
      <c r="E18" s="2">
        <f t="shared" si="3"/>
        <v>36411.684932370576</v>
      </c>
      <c r="F18" s="7">
        <f>(Zadání!$C$11*E18)/30.5</f>
        <v>23.876514709751198</v>
      </c>
      <c r="G18" s="7">
        <f t="shared" si="1"/>
        <v>332.37819885868464</v>
      </c>
      <c r="H18" s="2">
        <f t="shared" si="4"/>
        <v>36435.561447080327</v>
      </c>
      <c r="I18" s="2">
        <f>(H18)*Zadání!$C$10/365</f>
        <v>7.9858764815518528</v>
      </c>
      <c r="J18" s="2">
        <f t="shared" si="5"/>
        <v>111.16912470320064</v>
      </c>
      <c r="K18" s="2">
        <f t="shared" si="6"/>
        <v>36443.547323561877</v>
      </c>
      <c r="L18" s="40">
        <f t="shared" si="0"/>
        <v>36443.547323561877</v>
      </c>
      <c r="M18" s="2">
        <f t="shared" si="7"/>
        <v>443.54732356188526</v>
      </c>
      <c r="N18" s="14">
        <f t="shared" si="2"/>
        <v>2.2177366178094262</v>
      </c>
    </row>
    <row r="19" spans="2:14" x14ac:dyDescent="0.55000000000000004">
      <c r="B19" s="2">
        <v>15</v>
      </c>
      <c r="C19" s="2"/>
      <c r="D19" s="2"/>
      <c r="E19" s="2">
        <f t="shared" si="3"/>
        <v>36443.547323561877</v>
      </c>
      <c r="F19" s="7">
        <f>(Zadání!$C$11*E19)/30.5</f>
        <v>23.897408081024182</v>
      </c>
      <c r="G19" s="7">
        <f t="shared" si="1"/>
        <v>356.27560693970884</v>
      </c>
      <c r="H19" s="2">
        <f t="shared" si="4"/>
        <v>36467.4447316429</v>
      </c>
      <c r="I19" s="2">
        <f>(H19)*Zadání!$C$10/365</f>
        <v>7.9928645987162517</v>
      </c>
      <c r="J19" s="2">
        <f t="shared" si="5"/>
        <v>119.16198930191689</v>
      </c>
      <c r="K19" s="2">
        <f t="shared" si="6"/>
        <v>36475.437596241616</v>
      </c>
      <c r="L19" s="40">
        <f t="shared" si="0"/>
        <v>36475.437596241616</v>
      </c>
      <c r="M19" s="2">
        <f t="shared" si="7"/>
        <v>475.43759624162573</v>
      </c>
      <c r="N19" s="14">
        <f t="shared" si="2"/>
        <v>2.3771879812081287</v>
      </c>
    </row>
    <row r="20" spans="2:14" x14ac:dyDescent="0.55000000000000004">
      <c r="B20" s="2">
        <v>16</v>
      </c>
      <c r="C20" s="2"/>
      <c r="D20" s="2"/>
      <c r="E20" s="2">
        <f t="shared" si="3"/>
        <v>36475.437596241616</v>
      </c>
      <c r="F20" s="7">
        <f>(Zadání!$C$11*E20)/30.5</f>
        <v>23.918319735240406</v>
      </c>
      <c r="G20" s="7">
        <f t="shared" si="1"/>
        <v>380.19392667494924</v>
      </c>
      <c r="H20" s="2">
        <f t="shared" si="4"/>
        <v>36499.355915976856</v>
      </c>
      <c r="I20" s="2">
        <f>(H20)*Zadání!$C$10/365</f>
        <v>7.9998588308990364</v>
      </c>
      <c r="J20" s="2">
        <f t="shared" si="5"/>
        <v>127.16184813281592</v>
      </c>
      <c r="K20" s="2">
        <f t="shared" si="6"/>
        <v>36507.355774807758</v>
      </c>
      <c r="L20" s="40">
        <f t="shared" si="0"/>
        <v>36507.355774807758</v>
      </c>
      <c r="M20" s="2">
        <f t="shared" si="7"/>
        <v>507.35577480776516</v>
      </c>
      <c r="N20" s="14">
        <f>M20/$C$5%</f>
        <v>2.5367788740388257</v>
      </c>
    </row>
    <row r="21" spans="2:14" x14ac:dyDescent="0.55000000000000004">
      <c r="B21" s="2">
        <v>17</v>
      </c>
      <c r="C21" s="2"/>
      <c r="D21" s="2"/>
      <c r="E21" s="2">
        <f t="shared" si="3"/>
        <v>36507.355774807758</v>
      </c>
      <c r="F21" s="7">
        <f>(Zadání!$C$11*E21)/30.5</f>
        <v>23.93924968839853</v>
      </c>
      <c r="G21" s="7">
        <f t="shared" si="1"/>
        <v>404.13317636334779</v>
      </c>
      <c r="H21" s="2">
        <f t="shared" si="4"/>
        <v>36531.295024496154</v>
      </c>
      <c r="I21" s="2">
        <f>(H21)*Zadání!$C$10/365</f>
        <v>8.0068591834512119</v>
      </c>
      <c r="J21" s="2">
        <f t="shared" si="5"/>
        <v>135.16870731626713</v>
      </c>
      <c r="K21" s="2">
        <f t="shared" si="6"/>
        <v>36539.301883679604</v>
      </c>
      <c r="L21" s="40">
        <f t="shared" si="0"/>
        <v>36539.301883679604</v>
      </c>
      <c r="M21" s="2">
        <f t="shared" si="7"/>
        <v>539.30188367961489</v>
      </c>
      <c r="N21" s="14">
        <f t="shared" si="2"/>
        <v>2.6965094183980742</v>
      </c>
    </row>
    <row r="22" spans="2:14" x14ac:dyDescent="0.55000000000000004">
      <c r="B22" s="2">
        <v>18</v>
      </c>
      <c r="C22" s="2"/>
      <c r="D22" s="2"/>
      <c r="E22" s="2">
        <f t="shared" si="3"/>
        <v>36539.301883679604</v>
      </c>
      <c r="F22" s="7">
        <f>(Zadání!$C$11*E22)/30.5</f>
        <v>23.960197956511216</v>
      </c>
      <c r="G22" s="7">
        <f t="shared" si="1"/>
        <v>428.09337431985898</v>
      </c>
      <c r="H22" s="2">
        <f t="shared" si="4"/>
        <v>36563.262081636116</v>
      </c>
      <c r="I22" s="2">
        <f>(H22)*Zadání!$C$10/365</f>
        <v>8.0138656617284632</v>
      </c>
      <c r="J22" s="2">
        <f t="shared" si="5"/>
        <v>143.18257297799559</v>
      </c>
      <c r="K22" s="2">
        <f t="shared" si="6"/>
        <v>36571.275947297843</v>
      </c>
      <c r="L22" s="40">
        <f t="shared" si="0"/>
        <v>36571.275947297843</v>
      </c>
      <c r="M22" s="2">
        <f t="shared" si="7"/>
        <v>571.2759472978546</v>
      </c>
      <c r="N22" s="14">
        <f t="shared" si="2"/>
        <v>2.8563797364892731</v>
      </c>
    </row>
    <row r="23" spans="2:14" x14ac:dyDescent="0.55000000000000004">
      <c r="B23" s="2">
        <v>19</v>
      </c>
      <c r="C23" s="2"/>
      <c r="D23" s="2"/>
      <c r="E23" s="2">
        <f t="shared" si="3"/>
        <v>36571.275947297843</v>
      </c>
      <c r="F23" s="7">
        <f>(Zadání!$C$11*E23)/30.5</f>
        <v>23.981164555605144</v>
      </c>
      <c r="G23" s="7">
        <f t="shared" si="1"/>
        <v>452.0745388754641</v>
      </c>
      <c r="H23" s="2">
        <f t="shared" si="4"/>
        <v>36595.257111853447</v>
      </c>
      <c r="I23" s="2">
        <f>(H23)*Zadání!$C$10/365</f>
        <v>8.020878271091167</v>
      </c>
      <c r="J23" s="2">
        <f t="shared" si="5"/>
        <v>151.20345124908675</v>
      </c>
      <c r="K23" s="2">
        <f t="shared" si="6"/>
        <v>36603.277990124538</v>
      </c>
      <c r="L23" s="40">
        <f t="shared" si="0"/>
        <v>36603.277990124538</v>
      </c>
      <c r="M23" s="2">
        <f t="shared" si="7"/>
        <v>603.2779901245508</v>
      </c>
      <c r="N23" s="14">
        <f t="shared" si="2"/>
        <v>3.0163899506227541</v>
      </c>
    </row>
    <row r="24" spans="2:14" x14ac:dyDescent="0.55000000000000004">
      <c r="B24" s="2">
        <v>20</v>
      </c>
      <c r="C24" s="2"/>
      <c r="D24" s="2"/>
      <c r="E24" s="2">
        <f t="shared" si="3"/>
        <v>36603.277990124538</v>
      </c>
      <c r="F24" s="7">
        <f>(Zadání!$C$11*E24)/30.5</f>
        <v>24.002149501721007</v>
      </c>
      <c r="G24" s="7">
        <f t="shared" si="1"/>
        <v>476.07668837718512</v>
      </c>
      <c r="H24" s="2">
        <f t="shared" si="4"/>
        <v>36627.280139626258</v>
      </c>
      <c r="I24" s="2">
        <f>(H24)*Zadání!$C$10/365</f>
        <v>8.0278970169043848</v>
      </c>
      <c r="J24" s="2">
        <f t="shared" si="5"/>
        <v>159.23134826599113</v>
      </c>
      <c r="K24" s="2">
        <f t="shared" si="6"/>
        <v>36635.30803664316</v>
      </c>
      <c r="L24" s="40">
        <f t="shared" si="0"/>
        <v>36635.30803664316</v>
      </c>
      <c r="M24" s="2">
        <f t="shared" si="7"/>
        <v>635.30803664317625</v>
      </c>
      <c r="N24" s="14">
        <f t="shared" si="2"/>
        <v>3.1765401832158813</v>
      </c>
    </row>
    <row r="25" spans="2:14" x14ac:dyDescent="0.55000000000000004">
      <c r="B25" s="2">
        <v>21</v>
      </c>
      <c r="C25" s="2"/>
      <c r="D25" s="2"/>
      <c r="E25" s="2">
        <f t="shared" si="3"/>
        <v>36635.30803664316</v>
      </c>
      <c r="F25" s="7">
        <f>(Zadání!$C$11*E25)/30.5</f>
        <v>24.023152810913547</v>
      </c>
      <c r="G25" s="7">
        <f t="shared" si="1"/>
        <v>500.09984118809865</v>
      </c>
      <c r="H25" s="2">
        <f t="shared" si="4"/>
        <v>36659.331189454075</v>
      </c>
      <c r="I25" s="2">
        <f>(H25)*Zadání!$C$10/365</f>
        <v>8.0349219045378799</v>
      </c>
      <c r="J25" s="2">
        <f t="shared" si="5"/>
        <v>167.266270170529</v>
      </c>
      <c r="K25" s="2">
        <f t="shared" si="6"/>
        <v>36667.366111358613</v>
      </c>
      <c r="L25" s="40">
        <f t="shared" si="0"/>
        <v>36667.366111358613</v>
      </c>
      <c r="M25" s="2">
        <f t="shared" si="7"/>
        <v>667.36611135862768</v>
      </c>
      <c r="N25" s="14">
        <f t="shared" si="2"/>
        <v>3.3368305567931382</v>
      </c>
    </row>
    <row r="26" spans="2:14" x14ac:dyDescent="0.55000000000000004">
      <c r="B26" s="2">
        <v>22</v>
      </c>
      <c r="C26" s="2"/>
      <c r="D26" s="2"/>
      <c r="E26" s="2">
        <f t="shared" si="3"/>
        <v>36667.366111358613</v>
      </c>
      <c r="F26" s="7">
        <f>(Zadání!$C$11*E26)/30.5</f>
        <v>24.04417449925155</v>
      </c>
      <c r="G26" s="7">
        <f t="shared" si="1"/>
        <v>524.14401568735025</v>
      </c>
      <c r="H26" s="2">
        <f t="shared" si="4"/>
        <v>36691.410285857863</v>
      </c>
      <c r="I26" s="2">
        <f>(H26)*Zadání!$C$10/365</f>
        <v>8.0419529393661069</v>
      </c>
      <c r="J26" s="2">
        <f t="shared" si="5"/>
        <v>175.3082231098951</v>
      </c>
      <c r="K26" s="2">
        <f t="shared" si="6"/>
        <v>36699.452238797232</v>
      </c>
      <c r="L26" s="40">
        <f t="shared" si="0"/>
        <v>36699.452238797232</v>
      </c>
      <c r="M26" s="2">
        <f t="shared" si="7"/>
        <v>699.4522387972454</v>
      </c>
      <c r="N26" s="14">
        <f t="shared" si="2"/>
        <v>3.497261193986227</v>
      </c>
    </row>
    <row r="27" spans="2:14" x14ac:dyDescent="0.55000000000000004">
      <c r="B27" s="2">
        <v>23</v>
      </c>
      <c r="C27" s="2"/>
      <c r="D27" s="2"/>
      <c r="E27" s="2">
        <f t="shared" si="3"/>
        <v>36699.452238797232</v>
      </c>
      <c r="F27" s="7">
        <f>(Zadání!$C$11*E27)/30.5</f>
        <v>24.065214582817859</v>
      </c>
      <c r="G27" s="7">
        <f t="shared" si="1"/>
        <v>548.20923027016806</v>
      </c>
      <c r="H27" s="2">
        <f t="shared" si="4"/>
        <v>36723.517453380053</v>
      </c>
      <c r="I27" s="2">
        <f>(H27)*Zadání!$C$10/365</f>
        <v>8.0489901267682313</v>
      </c>
      <c r="J27" s="2">
        <f t="shared" si="5"/>
        <v>183.35721323666331</v>
      </c>
      <c r="K27" s="2">
        <f t="shared" si="6"/>
        <v>36731.566443506817</v>
      </c>
      <c r="L27" s="40">
        <f t="shared" si="0"/>
        <v>36731.566443506817</v>
      </c>
      <c r="M27" s="2">
        <f t="shared" si="7"/>
        <v>731.56644350683132</v>
      </c>
      <c r="N27" s="14">
        <f t="shared" si="2"/>
        <v>3.6578322175341564</v>
      </c>
    </row>
    <row r="28" spans="2:14" x14ac:dyDescent="0.55000000000000004">
      <c r="B28" s="3">
        <v>24</v>
      </c>
      <c r="C28" s="3"/>
      <c r="D28" s="3"/>
      <c r="E28" s="3">
        <f t="shared" si="3"/>
        <v>36731.566443506817</v>
      </c>
      <c r="F28" s="8">
        <f>(Zadání!$C$11*E28)/30.5</f>
        <v>24.086273077709389</v>
      </c>
      <c r="G28" s="8">
        <f t="shared" si="1"/>
        <v>572.29550334787746</v>
      </c>
      <c r="H28" s="3">
        <f t="shared" si="4"/>
        <v>36755.652716584525</v>
      </c>
      <c r="I28" s="3">
        <f>(H28)*Zadání!$C$10/365</f>
        <v>8.0560334721281155</v>
      </c>
      <c r="J28" s="3">
        <f t="shared" si="5"/>
        <v>191.41324670879143</v>
      </c>
      <c r="K28" s="3">
        <f t="shared" si="6"/>
        <v>36763.708750056656</v>
      </c>
      <c r="L28" s="41">
        <f t="shared" si="0"/>
        <v>36763.708750056656</v>
      </c>
      <c r="M28" s="3">
        <f t="shared" si="7"/>
        <v>763.70875005666892</v>
      </c>
      <c r="N28" s="15">
        <f t="shared" si="2"/>
        <v>3.8185437502833448</v>
      </c>
    </row>
    <row r="29" spans="2:14" x14ac:dyDescent="0.55000000000000004">
      <c r="B29" s="2">
        <v>25</v>
      </c>
      <c r="C29" s="2"/>
      <c r="D29" s="2"/>
      <c r="E29" s="2">
        <f t="shared" si="3"/>
        <v>36763.708750056656</v>
      </c>
      <c r="F29" s="7">
        <f>(Zadání!$C$11*E29)/30.5</f>
        <v>24.107350000037151</v>
      </c>
      <c r="G29" s="7">
        <f t="shared" si="1"/>
        <v>596.40285334791463</v>
      </c>
      <c r="H29" s="2">
        <f t="shared" si="4"/>
        <v>36787.816100056691</v>
      </c>
      <c r="I29" s="2">
        <f>(H29)*Zadání!$C$10/365</f>
        <v>8.0630829808343432</v>
      </c>
      <c r="J29" s="2">
        <f t="shared" si="5"/>
        <v>199.47632968962577</v>
      </c>
      <c r="K29" s="2">
        <f t="shared" si="6"/>
        <v>36795.879183037527</v>
      </c>
      <c r="L29" s="40">
        <f t="shared" si="0"/>
        <v>36795.879183037527</v>
      </c>
      <c r="M29" s="2">
        <f t="shared" si="7"/>
        <v>795.87918303754043</v>
      </c>
      <c r="N29" s="14">
        <f t="shared" si="2"/>
        <v>3.9793959151877023</v>
      </c>
    </row>
    <row r="30" spans="2:14" x14ac:dyDescent="0.55000000000000004">
      <c r="B30" s="2">
        <v>26</v>
      </c>
      <c r="C30" s="2"/>
      <c r="D30" s="2"/>
      <c r="E30" s="2">
        <f t="shared" si="3"/>
        <v>36795.879183037527</v>
      </c>
      <c r="F30" s="7">
        <f>(Zadání!$C$11*E30)/30.5</f>
        <v>24.128445365926247</v>
      </c>
      <c r="G30" s="7">
        <f t="shared" si="1"/>
        <v>620.5312987138409</v>
      </c>
      <c r="H30" s="2">
        <f t="shared" si="4"/>
        <v>36820.007628403451</v>
      </c>
      <c r="I30" s="2">
        <f>(H30)*Zadání!$C$10/365</f>
        <v>8.070138658280209</v>
      </c>
      <c r="J30" s="2">
        <f t="shared" si="5"/>
        <v>207.54646834790597</v>
      </c>
      <c r="K30" s="2">
        <f t="shared" si="6"/>
        <v>36828.077767061732</v>
      </c>
      <c r="L30" s="40">
        <f t="shared" si="0"/>
        <v>36828.077767061732</v>
      </c>
      <c r="M30" s="2">
        <f t="shared" si="7"/>
        <v>828.07776706174684</v>
      </c>
      <c r="N30" s="14">
        <f t="shared" si="2"/>
        <v>4.1403888353087339</v>
      </c>
    </row>
    <row r="31" spans="2:14" x14ac:dyDescent="0.55000000000000004">
      <c r="B31" s="2">
        <v>27</v>
      </c>
      <c r="C31" s="2"/>
      <c r="D31" s="2"/>
      <c r="E31" s="2">
        <f t="shared" si="3"/>
        <v>36828.077767061732</v>
      </c>
      <c r="F31" s="7">
        <f>(Zadání!$C$11*E31)/30.5</f>
        <v>24.149559191515891</v>
      </c>
      <c r="G31" s="7">
        <f t="shared" si="1"/>
        <v>644.68085790535679</v>
      </c>
      <c r="H31" s="2">
        <f t="shared" si="4"/>
        <v>36852.227326253247</v>
      </c>
      <c r="I31" s="2">
        <f>(H31)*Zadání!$C$10/365</f>
        <v>8.0772005098637258</v>
      </c>
      <c r="J31" s="2">
        <f t="shared" si="5"/>
        <v>215.6236688577697</v>
      </c>
      <c r="K31" s="2">
        <f t="shared" si="6"/>
        <v>36860.30452676311</v>
      </c>
      <c r="L31" s="40">
        <f t="shared" si="0"/>
        <v>36860.30452676311</v>
      </c>
      <c r="M31" s="2">
        <f t="shared" si="7"/>
        <v>860.30452676312643</v>
      </c>
      <c r="N31" s="14">
        <f t="shared" si="2"/>
        <v>4.3015226338156323</v>
      </c>
    </row>
    <row r="32" spans="2:14" x14ac:dyDescent="0.55000000000000004">
      <c r="B32" s="2">
        <v>28</v>
      </c>
      <c r="C32" s="2"/>
      <c r="D32" s="2"/>
      <c r="E32" s="2">
        <f t="shared" si="3"/>
        <v>36860.30452676311</v>
      </c>
      <c r="F32" s="7">
        <f>(Zadání!$C$11*E32)/30.5</f>
        <v>24.170691492959417</v>
      </c>
      <c r="G32" s="7">
        <f t="shared" si="1"/>
        <v>668.85154939831625</v>
      </c>
      <c r="H32" s="2">
        <f t="shared" si="4"/>
        <v>36884.47521825607</v>
      </c>
      <c r="I32" s="2">
        <f>(H32)*Zadání!$C$10/365</f>
        <v>8.0842685409876314</v>
      </c>
      <c r="J32" s="2">
        <f t="shared" si="5"/>
        <v>223.70793739875734</v>
      </c>
      <c r="K32" s="2">
        <f t="shared" si="6"/>
        <v>36892.559486797058</v>
      </c>
      <c r="L32" s="40">
        <f t="shared" si="0"/>
        <v>36892.559486797058</v>
      </c>
      <c r="M32" s="2">
        <f t="shared" si="7"/>
        <v>892.55948679707353</v>
      </c>
      <c r="N32" s="14">
        <f t="shared" si="2"/>
        <v>4.4627974339853678</v>
      </c>
    </row>
    <row r="33" spans="2:14" x14ac:dyDescent="0.55000000000000004">
      <c r="B33" s="2">
        <v>29</v>
      </c>
      <c r="C33" s="2"/>
      <c r="D33" s="2"/>
      <c r="E33" s="2">
        <f t="shared" si="3"/>
        <v>36892.559486797058</v>
      </c>
      <c r="F33" s="7">
        <f>(Zadání!$C$11*E33)/30.5</f>
        <v>24.191842286424301</v>
      </c>
      <c r="G33" s="7">
        <f t="shared" si="1"/>
        <v>693.04339168474053</v>
      </c>
      <c r="H33" s="2">
        <f t="shared" si="4"/>
        <v>36916.751329083483</v>
      </c>
      <c r="I33" s="2">
        <f>(H33)*Zadání!$C$10/365</f>
        <v>8.0913427570593939</v>
      </c>
      <c r="J33" s="2">
        <f t="shared" si="5"/>
        <v>231.79928015581675</v>
      </c>
      <c r="K33" s="2">
        <f t="shared" si="6"/>
        <v>36924.842671840539</v>
      </c>
      <c r="L33" s="40">
        <f t="shared" si="0"/>
        <v>36924.842671840539</v>
      </c>
      <c r="M33" s="2">
        <f t="shared" si="7"/>
        <v>924.84267184055727</v>
      </c>
      <c r="N33" s="14">
        <f t="shared" si="2"/>
        <v>4.6242133592027868</v>
      </c>
    </row>
    <row r="34" spans="2:14" x14ac:dyDescent="0.55000000000000004">
      <c r="B34" s="2">
        <v>30</v>
      </c>
      <c r="C34" s="2"/>
      <c r="D34" s="2"/>
      <c r="E34" s="2">
        <f t="shared" si="3"/>
        <v>36924.842671840539</v>
      </c>
      <c r="F34" s="7">
        <f>(Zadání!$C$11*E34)/30.5</f>
        <v>24.213011588092154</v>
      </c>
      <c r="G34" s="7">
        <f t="shared" si="1"/>
        <v>717.2564032728327</v>
      </c>
      <c r="H34" s="2">
        <f t="shared" si="4"/>
        <v>36949.055683428633</v>
      </c>
      <c r="I34" s="2">
        <f>(H34)*Zadání!$C$10/365</f>
        <v>8.0984231634912067</v>
      </c>
      <c r="J34" s="2">
        <f t="shared" si="5"/>
        <v>239.89770331930796</v>
      </c>
      <c r="K34" s="2">
        <f t="shared" si="6"/>
        <v>36957.154106592126</v>
      </c>
      <c r="L34" s="40">
        <f t="shared" si="0"/>
        <v>36957.154106592126</v>
      </c>
      <c r="M34" s="2">
        <f t="shared" si="7"/>
        <v>957.15410659214069</v>
      </c>
      <c r="N34" s="14">
        <f t="shared" si="2"/>
        <v>4.7857705329607034</v>
      </c>
    </row>
    <row r="35" spans="2:14" x14ac:dyDescent="0.55000000000000004">
      <c r="B35" s="2">
        <v>31</v>
      </c>
      <c r="C35" s="2"/>
      <c r="D35" s="2"/>
      <c r="E35" s="2">
        <f t="shared" si="3"/>
        <v>36957.154106592126</v>
      </c>
      <c r="F35" s="7">
        <f>(Zadání!$C$11*E35)/30.5</f>
        <v>24.234199414158773</v>
      </c>
      <c r="G35" s="7">
        <f t="shared" si="1"/>
        <v>741.49060268699145</v>
      </c>
      <c r="H35" s="2">
        <f t="shared" si="4"/>
        <v>36981.388306006287</v>
      </c>
      <c r="I35" s="2">
        <f>(H35)*Zadání!$C$10/365</f>
        <v>8.1055097657000079</v>
      </c>
      <c r="J35" s="2">
        <f t="shared" si="5"/>
        <v>248.00321308500799</v>
      </c>
      <c r="K35" s="2">
        <f t="shared" si="6"/>
        <v>36989.493815771988</v>
      </c>
      <c r="L35" s="40">
        <f t="shared" si="0"/>
        <v>36989.493815771988</v>
      </c>
      <c r="M35" s="2">
        <f t="shared" si="7"/>
        <v>989.49381577199938</v>
      </c>
      <c r="N35" s="14">
        <f t="shared" si="2"/>
        <v>4.9474690788599966</v>
      </c>
    </row>
    <row r="36" spans="2:14" x14ac:dyDescent="0.55000000000000004">
      <c r="B36" s="2">
        <v>32</v>
      </c>
      <c r="C36" s="2"/>
      <c r="D36" s="2"/>
      <c r="E36" s="2">
        <f t="shared" si="3"/>
        <v>36989.493815771988</v>
      </c>
      <c r="F36" s="7">
        <f>(Zadání!$C$11*E36)/30.5</f>
        <v>24.255405780834089</v>
      </c>
      <c r="G36" s="7">
        <f t="shared" si="1"/>
        <v>765.7460084678255</v>
      </c>
      <c r="H36" s="2">
        <f t="shared" si="4"/>
        <v>37013.749221552825</v>
      </c>
      <c r="I36" s="2">
        <f>(H36)*Zadání!$C$10/365</f>
        <v>8.1126025691074695</v>
      </c>
      <c r="J36" s="2">
        <f t="shared" si="5"/>
        <v>256.11581565411547</v>
      </c>
      <c r="K36" s="2">
        <f t="shared" si="6"/>
        <v>37021.86182412193</v>
      </c>
      <c r="L36" s="40">
        <f t="shared" si="0"/>
        <v>37021.86182412193</v>
      </c>
      <c r="M36" s="2">
        <f t="shared" si="7"/>
        <v>1021.861824121941</v>
      </c>
      <c r="N36" s="14">
        <f t="shared" si="2"/>
        <v>5.109309120609705</v>
      </c>
    </row>
    <row r="37" spans="2:14" x14ac:dyDescent="0.55000000000000004">
      <c r="B37" s="2">
        <v>33</v>
      </c>
      <c r="C37" s="2"/>
      <c r="D37" s="2"/>
      <c r="E37" s="2">
        <f t="shared" si="3"/>
        <v>37021.86182412193</v>
      </c>
      <c r="F37" s="7">
        <f>(Zadání!$C$11*E37)/30.5</f>
        <v>24.276630704342249</v>
      </c>
      <c r="G37" s="7">
        <f t="shared" si="1"/>
        <v>790.02263917216771</v>
      </c>
      <c r="H37" s="2">
        <f t="shared" si="4"/>
        <v>37046.138454826272</v>
      </c>
      <c r="I37" s="2">
        <f>(H37)*Zadání!$C$10/365</f>
        <v>8.1197015791400045</v>
      </c>
      <c r="J37" s="2">
        <f t="shared" si="5"/>
        <v>264.23551723325545</v>
      </c>
      <c r="K37" s="2">
        <f t="shared" si="6"/>
        <v>37054.258156405413</v>
      </c>
      <c r="L37" s="40">
        <f t="shared" si="0"/>
        <v>37054.258156405413</v>
      </c>
      <c r="M37" s="2">
        <f t="shared" si="7"/>
        <v>1054.2581564054231</v>
      </c>
      <c r="N37" s="14">
        <f t="shared" si="2"/>
        <v>5.2712907820271155</v>
      </c>
    </row>
    <row r="38" spans="2:14" x14ac:dyDescent="0.55000000000000004">
      <c r="B38" s="2">
        <v>34</v>
      </c>
      <c r="C38" s="2"/>
      <c r="D38" s="2"/>
      <c r="E38" s="2">
        <f t="shared" si="3"/>
        <v>37054.258156405413</v>
      </c>
      <c r="F38" s="7">
        <f>(Zadání!$C$11*E38)/30.5</f>
        <v>24.297874200921584</v>
      </c>
      <c r="G38" s="7">
        <f t="shared" si="1"/>
        <v>814.32051337308928</v>
      </c>
      <c r="H38" s="2">
        <f t="shared" si="4"/>
        <v>37078.556030606334</v>
      </c>
      <c r="I38" s="2">
        <f>(H38)*Zadání!$C$10/365</f>
        <v>8.1268068012287866</v>
      </c>
      <c r="J38" s="2">
        <f t="shared" si="5"/>
        <v>272.36232403448423</v>
      </c>
      <c r="K38" s="2">
        <f t="shared" si="6"/>
        <v>37086.682837407563</v>
      </c>
      <c r="L38" s="40">
        <f t="shared" si="0"/>
        <v>37086.682837407563</v>
      </c>
      <c r="M38" s="2">
        <f t="shared" si="7"/>
        <v>1086.6828374075735</v>
      </c>
      <c r="N38" s="14">
        <f t="shared" si="2"/>
        <v>5.4334141870378678</v>
      </c>
    </row>
    <row r="39" spans="2:14" x14ac:dyDescent="0.55000000000000004">
      <c r="B39" s="2">
        <v>35</v>
      </c>
      <c r="C39" s="2"/>
      <c r="D39" s="2"/>
      <c r="E39" s="2">
        <f t="shared" si="3"/>
        <v>37086.682837407563</v>
      </c>
      <c r="F39" s="7">
        <f>(Zadání!$C$11*E39)/30.5</f>
        <v>24.31913628682463</v>
      </c>
      <c r="G39" s="7">
        <f t="shared" si="1"/>
        <v>838.63964965991386</v>
      </c>
      <c r="H39" s="2">
        <f t="shared" si="4"/>
        <v>37111.001973694387</v>
      </c>
      <c r="I39" s="2">
        <f>(H39)*Zadání!$C$10/365</f>
        <v>8.133918240809729</v>
      </c>
      <c r="J39" s="2">
        <f t="shared" si="5"/>
        <v>280.49624227529398</v>
      </c>
      <c r="K39" s="2">
        <f t="shared" si="6"/>
        <v>37119.135891935199</v>
      </c>
      <c r="L39" s="40">
        <f t="shared" si="0"/>
        <v>37119.135891935199</v>
      </c>
      <c r="M39" s="2">
        <f t="shared" si="7"/>
        <v>1119.1358919352078</v>
      </c>
      <c r="N39" s="14">
        <f t="shared" si="2"/>
        <v>5.5956794596760391</v>
      </c>
    </row>
    <row r="40" spans="2:14" x14ac:dyDescent="0.55000000000000004">
      <c r="B40" s="3">
        <v>36</v>
      </c>
      <c r="C40" s="3"/>
      <c r="D40" s="3"/>
      <c r="E40" s="3">
        <f t="shared" si="3"/>
        <v>37119.135891935199</v>
      </c>
      <c r="F40" s="8">
        <f>(Zadání!$C$11*E40)/30.5</f>
        <v>24.340416978318164</v>
      </c>
      <c r="G40" s="8">
        <f t="shared" si="1"/>
        <v>862.98006663823207</v>
      </c>
      <c r="H40" s="3">
        <f t="shared" si="4"/>
        <v>37143.476308913516</v>
      </c>
      <c r="I40" s="3">
        <f>(H40)*Zadání!$C$10/365</f>
        <v>8.1410359033235107</v>
      </c>
      <c r="J40" s="3">
        <f t="shared" si="5"/>
        <v>288.63727817861746</v>
      </c>
      <c r="K40" s="3">
        <f t="shared" si="6"/>
        <v>37151.617344816841</v>
      </c>
      <c r="L40" s="41">
        <f t="shared" si="0"/>
        <v>37151.617344816841</v>
      </c>
      <c r="M40" s="3">
        <f t="shared" si="7"/>
        <v>1151.6173448168495</v>
      </c>
      <c r="N40" s="15">
        <f t="shared" si="2"/>
        <v>5.7580867240842473</v>
      </c>
    </row>
    <row r="41" spans="2:14" x14ac:dyDescent="0.55000000000000004">
      <c r="B41" s="2">
        <v>37</v>
      </c>
      <c r="C41" s="2"/>
      <c r="D41" s="2"/>
      <c r="E41" s="2">
        <f t="shared" si="3"/>
        <v>37151.617344816841</v>
      </c>
      <c r="F41" s="7">
        <f>(Zadání!$C$11*E41)/30.5</f>
        <v>24.361716291683177</v>
      </c>
      <c r="G41" s="7">
        <f t="shared" si="1"/>
        <v>887.34178292991521</v>
      </c>
      <c r="H41" s="2">
        <f t="shared" si="4"/>
        <v>37175.979061108526</v>
      </c>
      <c r="I41" s="2">
        <f>(H41)*Zadání!$C$10/365</f>
        <v>8.1481597942155677</v>
      </c>
      <c r="J41" s="2">
        <f t="shared" si="5"/>
        <v>296.78543797283305</v>
      </c>
      <c r="K41" s="2">
        <f t="shared" si="6"/>
        <v>37184.127220902745</v>
      </c>
      <c r="L41" s="40">
        <f t="shared" si="0"/>
        <v>37184.127220902745</v>
      </c>
      <c r="M41" s="2">
        <f t="shared" si="7"/>
        <v>1184.1272209027484</v>
      </c>
      <c r="N41" s="14">
        <f t="shared" si="2"/>
        <v>5.9206361045137417</v>
      </c>
    </row>
    <row r="42" spans="2:14" x14ac:dyDescent="0.55000000000000004">
      <c r="B42" s="2">
        <v>38</v>
      </c>
      <c r="C42" s="2"/>
      <c r="D42" s="2"/>
      <c r="E42" s="2">
        <f t="shared" si="3"/>
        <v>37184.127220902745</v>
      </c>
      <c r="F42" s="7">
        <f>(Zadání!$C$11*E42)/30.5</f>
        <v>24.383034243214915</v>
      </c>
      <c r="G42" s="7">
        <f t="shared" si="1"/>
        <v>911.72481717313008</v>
      </c>
      <c r="H42" s="2">
        <f t="shared" si="4"/>
        <v>37208.510255145957</v>
      </c>
      <c r="I42" s="2">
        <f>(H42)*Zadání!$C$10/365</f>
        <v>8.1552899189361003</v>
      </c>
      <c r="J42" s="2">
        <f t="shared" si="5"/>
        <v>304.94072789176914</v>
      </c>
      <c r="K42" s="2">
        <f t="shared" si="6"/>
        <v>37216.66554506489</v>
      </c>
      <c r="L42" s="40">
        <f t="shared" si="0"/>
        <v>37216.66554506489</v>
      </c>
      <c r="M42" s="2">
        <f t="shared" si="7"/>
        <v>1216.6655450648991</v>
      </c>
      <c r="N42" s="14">
        <f t="shared" si="2"/>
        <v>6.0833277253244953</v>
      </c>
    </row>
    <row r="43" spans="2:14" x14ac:dyDescent="0.55000000000000004">
      <c r="B43" s="2">
        <v>39</v>
      </c>
      <c r="C43" s="2"/>
      <c r="D43" s="2"/>
      <c r="E43" s="2">
        <f t="shared" si="3"/>
        <v>37216.66554506489</v>
      </c>
      <c r="F43" s="7">
        <f>(Zadání!$C$11*E43)/30.5</f>
        <v>24.404370849222882</v>
      </c>
      <c r="G43" s="7">
        <f t="shared" si="1"/>
        <v>936.12918802235299</v>
      </c>
      <c r="H43" s="2">
        <f t="shared" si="4"/>
        <v>37241.069915914115</v>
      </c>
      <c r="I43" s="2">
        <f>(H43)*Zadání!$C$10/365</f>
        <v>8.1624262829400802</v>
      </c>
      <c r="J43" s="2">
        <f t="shared" si="5"/>
        <v>313.10315417470923</v>
      </c>
      <c r="K43" s="2">
        <f t="shared" si="6"/>
        <v>37249.232342197058</v>
      </c>
      <c r="L43" s="40">
        <f t="shared" si="0"/>
        <v>37249.232342197058</v>
      </c>
      <c r="M43" s="2">
        <f t="shared" si="7"/>
        <v>1249.2323421970623</v>
      </c>
      <c r="N43" s="14">
        <f t="shared" si="2"/>
        <v>6.2461617109853114</v>
      </c>
    </row>
    <row r="44" spans="2:14" x14ac:dyDescent="0.55000000000000004">
      <c r="B44" s="2">
        <v>40</v>
      </c>
      <c r="C44" s="2"/>
      <c r="D44" s="2"/>
      <c r="E44" s="2">
        <f t="shared" si="3"/>
        <v>37249.232342197058</v>
      </c>
      <c r="F44" s="7">
        <f>(Zadání!$C$11*E44)/30.5</f>
        <v>24.42572612603086</v>
      </c>
      <c r="G44" s="7">
        <f t="shared" si="1"/>
        <v>960.55491414838389</v>
      </c>
      <c r="H44" s="2">
        <f t="shared" si="4"/>
        <v>37273.658068323086</v>
      </c>
      <c r="I44" s="2">
        <f>(H44)*Zadání!$C$10/365</f>
        <v>8.169568891687252</v>
      </c>
      <c r="J44" s="2">
        <f t="shared" si="5"/>
        <v>321.27272306639651</v>
      </c>
      <c r="K44" s="2">
        <f t="shared" si="6"/>
        <v>37281.827637214774</v>
      </c>
      <c r="L44" s="40">
        <f t="shared" si="0"/>
        <v>37281.827637214774</v>
      </c>
      <c r="M44" s="2">
        <f t="shared" si="7"/>
        <v>1281.8276372147805</v>
      </c>
      <c r="N44" s="14">
        <f t="shared" si="2"/>
        <v>6.4091381860739025</v>
      </c>
    </row>
    <row r="45" spans="2:14" x14ac:dyDescent="0.55000000000000004">
      <c r="B45" s="2">
        <v>41</v>
      </c>
      <c r="C45" s="2"/>
      <c r="D45" s="2"/>
      <c r="E45" s="2">
        <f t="shared" si="3"/>
        <v>37281.827637214774</v>
      </c>
      <c r="F45" s="7">
        <f>(Zadání!$C$11*E45)/30.5</f>
        <v>24.447100089976903</v>
      </c>
      <c r="G45" s="7">
        <f t="shared" si="1"/>
        <v>985.00201423836074</v>
      </c>
      <c r="H45" s="2">
        <f t="shared" si="4"/>
        <v>37306.274737304753</v>
      </c>
      <c r="I45" s="2">
        <f>(H45)*Zadání!$C$10/365</f>
        <v>8.1767177506421387</v>
      </c>
      <c r="J45" s="2">
        <f t="shared" si="5"/>
        <v>329.44944081703864</v>
      </c>
      <c r="K45" s="2">
        <f t="shared" si="6"/>
        <v>37314.451455055394</v>
      </c>
      <c r="L45" s="40">
        <f t="shared" si="0"/>
        <v>37314.451455055394</v>
      </c>
      <c r="M45" s="2">
        <f t="shared" si="7"/>
        <v>1314.4514550553995</v>
      </c>
      <c r="N45" s="14">
        <f t="shared" si="2"/>
        <v>6.5722572752769972</v>
      </c>
    </row>
    <row r="46" spans="2:14" x14ac:dyDescent="0.55000000000000004">
      <c r="B46" s="2">
        <v>42</v>
      </c>
      <c r="C46" s="2"/>
      <c r="D46" s="2"/>
      <c r="E46" s="2">
        <f t="shared" si="3"/>
        <v>37314.451455055394</v>
      </c>
      <c r="F46" s="7">
        <f>(Zadání!$C$11*E46)/30.5</f>
        <v>24.468492757413372</v>
      </c>
      <c r="G46" s="7">
        <f t="shared" si="1"/>
        <v>1009.4705069957741</v>
      </c>
      <c r="H46" s="2">
        <f t="shared" si="4"/>
        <v>37338.919947812807</v>
      </c>
      <c r="I46" s="2">
        <f>(H46)*Zadání!$C$10/365</f>
        <v>8.18387286527404</v>
      </c>
      <c r="J46" s="2">
        <f t="shared" si="5"/>
        <v>337.63331368231269</v>
      </c>
      <c r="K46" s="2">
        <f t="shared" si="6"/>
        <v>37347.10382067808</v>
      </c>
      <c r="L46" s="40">
        <f t="shared" si="0"/>
        <v>37347.10382067808</v>
      </c>
      <c r="M46" s="2">
        <f t="shared" si="7"/>
        <v>1347.1038206780868</v>
      </c>
      <c r="N46" s="14">
        <f t="shared" si="2"/>
        <v>6.735519103390434</v>
      </c>
    </row>
    <row r="47" spans="2:14" x14ac:dyDescent="0.55000000000000004">
      <c r="B47" s="2">
        <v>43</v>
      </c>
      <c r="C47" s="2"/>
      <c r="D47" s="2"/>
      <c r="E47" s="2">
        <f t="shared" si="3"/>
        <v>37347.10382067808</v>
      </c>
      <c r="F47" s="7">
        <f>(Zadání!$C$11*E47)/30.5</f>
        <v>24.489904144706937</v>
      </c>
      <c r="G47" s="7">
        <f t="shared" si="1"/>
        <v>1033.960411140481</v>
      </c>
      <c r="H47" s="2">
        <f t="shared" si="4"/>
        <v>37371.593724822786</v>
      </c>
      <c r="I47" s="2">
        <f>(H47)*Zadání!$C$10/365</f>
        <v>8.19103424105705</v>
      </c>
      <c r="J47" s="2">
        <f t="shared" si="5"/>
        <v>345.82434792336971</v>
      </c>
      <c r="K47" s="2">
        <f t="shared" si="6"/>
        <v>37379.784759063841</v>
      </c>
      <c r="L47" s="40">
        <f t="shared" si="0"/>
        <v>37379.784759063841</v>
      </c>
      <c r="M47" s="2">
        <f t="shared" si="7"/>
        <v>1379.7847590638507</v>
      </c>
      <c r="N47" s="14">
        <f t="shared" si="2"/>
        <v>6.8989237953192539</v>
      </c>
    </row>
    <row r="48" spans="2:14" x14ac:dyDescent="0.55000000000000004">
      <c r="B48" s="2">
        <v>44</v>
      </c>
      <c r="C48" s="2"/>
      <c r="D48" s="2"/>
      <c r="E48" s="2">
        <f t="shared" si="3"/>
        <v>37379.784759063841</v>
      </c>
      <c r="F48" s="7">
        <f>(Zadání!$C$11*E48)/30.5</f>
        <v>24.511334268238585</v>
      </c>
      <c r="G48" s="7">
        <f t="shared" si="1"/>
        <v>1058.4717454087197</v>
      </c>
      <c r="H48" s="2">
        <f t="shared" si="4"/>
        <v>37404.296093332079</v>
      </c>
      <c r="I48" s="2">
        <f>(H48)*Zadání!$C$10/365</f>
        <v>8.1982018834700447</v>
      </c>
      <c r="J48" s="2">
        <f t="shared" si="5"/>
        <v>354.02254980683978</v>
      </c>
      <c r="K48" s="2">
        <f t="shared" si="6"/>
        <v>37412.494295215547</v>
      </c>
      <c r="L48" s="40">
        <f t="shared" si="0"/>
        <v>37412.494295215547</v>
      </c>
      <c r="M48" s="2">
        <f t="shared" si="7"/>
        <v>1412.4942952155595</v>
      </c>
      <c r="N48" s="14">
        <f t="shared" si="2"/>
        <v>7.062471476077798</v>
      </c>
    </row>
    <row r="49" spans="2:14" x14ac:dyDescent="0.55000000000000004">
      <c r="B49" s="2">
        <v>45</v>
      </c>
      <c r="C49" s="2"/>
      <c r="D49" s="2"/>
      <c r="E49" s="2">
        <f t="shared" si="3"/>
        <v>37412.494295215547</v>
      </c>
      <c r="F49" s="7">
        <f>(Zadání!$C$11*E49)/30.5</f>
        <v>24.532783144403638</v>
      </c>
      <c r="G49" s="7">
        <f t="shared" si="1"/>
        <v>1083.0045285531232</v>
      </c>
      <c r="H49" s="2">
        <f t="shared" si="4"/>
        <v>37437.027078359948</v>
      </c>
      <c r="I49" s="2">
        <f>(H49)*Zadání!$C$10/365</f>
        <v>8.2053757979967017</v>
      </c>
      <c r="J49" s="2">
        <f t="shared" si="5"/>
        <v>362.22792560483646</v>
      </c>
      <c r="K49" s="2">
        <f t="shared" si="6"/>
        <v>37445.232454157944</v>
      </c>
      <c r="L49" s="40">
        <f t="shared" si="0"/>
        <v>37445.232454157944</v>
      </c>
      <c r="M49" s="2">
        <f t="shared" si="7"/>
        <v>1445.2324541579596</v>
      </c>
      <c r="N49" s="14">
        <f t="shared" si="2"/>
        <v>7.2261622707897981</v>
      </c>
    </row>
    <row r="50" spans="2:14" x14ac:dyDescent="0.55000000000000004">
      <c r="B50" s="2">
        <v>46</v>
      </c>
      <c r="C50" s="2"/>
      <c r="D50" s="2"/>
      <c r="E50" s="2">
        <f t="shared" si="3"/>
        <v>37445.232454157944</v>
      </c>
      <c r="F50" s="7">
        <f>(Zadání!$C$11*E50)/30.5</f>
        <v>24.554250789611768</v>
      </c>
      <c r="G50" s="7">
        <f t="shared" si="1"/>
        <v>1107.5587793427351</v>
      </c>
      <c r="H50" s="2">
        <f t="shared" si="4"/>
        <v>37469.786704947554</v>
      </c>
      <c r="I50" s="2">
        <f>(H50)*Zadání!$C$10/365</f>
        <v>8.212555990125491</v>
      </c>
      <c r="J50" s="2">
        <f t="shared" si="5"/>
        <v>370.44048159496197</v>
      </c>
      <c r="K50" s="2">
        <f t="shared" si="6"/>
        <v>37477.999260937679</v>
      </c>
      <c r="L50" s="40">
        <f t="shared" si="0"/>
        <v>37477.999260937679</v>
      </c>
      <c r="M50" s="2">
        <f t="shared" si="7"/>
        <v>1477.999260937697</v>
      </c>
      <c r="N50" s="14">
        <f t="shared" si="2"/>
        <v>7.3899963046884851</v>
      </c>
    </row>
    <row r="51" spans="2:14" x14ac:dyDescent="0.55000000000000004">
      <c r="B51" s="2">
        <v>47</v>
      </c>
      <c r="C51" s="2"/>
      <c r="D51" s="2"/>
      <c r="E51" s="2">
        <f t="shared" si="3"/>
        <v>37477.999260937679</v>
      </c>
      <c r="F51" s="7">
        <f>(Zadání!$C$11*E51)/30.5</f>
        <v>24.575737220287003</v>
      </c>
      <c r="G51" s="7">
        <f t="shared" si="1"/>
        <v>1132.1345165630221</v>
      </c>
      <c r="H51" s="2">
        <f t="shared" si="4"/>
        <v>37502.574998157965</v>
      </c>
      <c r="I51" s="2">
        <f>(H51)*Zadání!$C$10/365</f>
        <v>8.2197424653496913</v>
      </c>
      <c r="J51" s="2">
        <f t="shared" si="5"/>
        <v>378.66022406031163</v>
      </c>
      <c r="K51" s="2">
        <f t="shared" si="6"/>
        <v>37510.794740623314</v>
      </c>
      <c r="L51" s="40">
        <f t="shared" si="0"/>
        <v>37510.794740623314</v>
      </c>
      <c r="M51" s="2">
        <f t="shared" si="7"/>
        <v>1510.7947406233338</v>
      </c>
      <c r="N51" s="14">
        <f t="shared" si="2"/>
        <v>7.5539737031166689</v>
      </c>
    </row>
    <row r="52" spans="2:14" x14ac:dyDescent="0.55000000000000004">
      <c r="B52" s="3">
        <v>48</v>
      </c>
      <c r="C52" s="3"/>
      <c r="D52" s="3"/>
      <c r="E52" s="3">
        <f t="shared" si="3"/>
        <v>37510.794740623314</v>
      </c>
      <c r="F52" s="8">
        <f>(Zadání!$C$11*E52)/30.5</f>
        <v>24.59724245286775</v>
      </c>
      <c r="G52" s="8">
        <f t="shared" si="1"/>
        <v>1156.7317590158898</v>
      </c>
      <c r="H52" s="3">
        <f t="shared" si="4"/>
        <v>37535.391983076181</v>
      </c>
      <c r="I52" s="3">
        <f>(H52)*Zadání!$C$10/365</f>
        <v>8.226935229167383</v>
      </c>
      <c r="J52" s="3">
        <f t="shared" si="5"/>
        <v>386.88715928947903</v>
      </c>
      <c r="K52" s="3">
        <f t="shared" si="6"/>
        <v>37543.61891830535</v>
      </c>
      <c r="L52" s="41">
        <f t="shared" si="0"/>
        <v>37543.61891830535</v>
      </c>
      <c r="M52" s="3">
        <f t="shared" si="7"/>
        <v>1543.6189183053689</v>
      </c>
      <c r="N52" s="15">
        <f t="shared" si="2"/>
        <v>7.7180945915268442</v>
      </c>
    </row>
    <row r="53" spans="2:14" x14ac:dyDescent="0.55000000000000004">
      <c r="B53" s="2">
        <v>49</v>
      </c>
      <c r="C53" s="2"/>
      <c r="D53" s="2"/>
      <c r="E53" s="2">
        <f t="shared" si="3"/>
        <v>37543.61891830535</v>
      </c>
      <c r="F53" s="7">
        <f>(Zadání!$C$11*E53)/30.5</f>
        <v>24.618766503806786</v>
      </c>
      <c r="G53" s="7">
        <f t="shared" si="1"/>
        <v>1181.3505255196965</v>
      </c>
      <c r="H53" s="2">
        <f t="shared" si="4"/>
        <v>37568.237684809159</v>
      </c>
      <c r="I53" s="2">
        <f>(H53)*Zadání!$C$10/365</f>
        <v>8.23413428708146</v>
      </c>
      <c r="J53" s="2">
        <f t="shared" si="5"/>
        <v>395.1212935765605</v>
      </c>
      <c r="K53" s="2">
        <f t="shared" si="6"/>
        <v>37576.471819096238</v>
      </c>
      <c r="L53" s="40">
        <f t="shared" si="0"/>
        <v>37576.471819096238</v>
      </c>
      <c r="M53" s="2">
        <f t="shared" si="7"/>
        <v>1576.4718190962569</v>
      </c>
      <c r="N53" s="14">
        <f t="shared" si="2"/>
        <v>7.8823590954812843</v>
      </c>
    </row>
    <row r="54" spans="2:14" x14ac:dyDescent="0.55000000000000004">
      <c r="B54" s="2">
        <v>50</v>
      </c>
      <c r="C54" s="2"/>
      <c r="D54" s="2"/>
      <c r="E54" s="2">
        <f t="shared" si="3"/>
        <v>37576.471819096238</v>
      </c>
      <c r="F54" s="7">
        <f>(Zadání!$C$11*E54)/30.5</f>
        <v>24.640309389571303</v>
      </c>
      <c r="G54" s="7">
        <f t="shared" si="1"/>
        <v>1205.9908349092677</v>
      </c>
      <c r="H54" s="2">
        <f t="shared" si="4"/>
        <v>37601.112128485809</v>
      </c>
      <c r="I54" s="2">
        <f>(H54)*Zadání!$C$10/365</f>
        <v>8.2413396445996305</v>
      </c>
      <c r="J54" s="2">
        <f t="shared" si="5"/>
        <v>403.36263322116014</v>
      </c>
      <c r="K54" s="2">
        <f t="shared" si="6"/>
        <v>37609.353468130408</v>
      </c>
      <c r="L54" s="40">
        <f t="shared" si="0"/>
        <v>37609.353468130408</v>
      </c>
      <c r="M54" s="2">
        <f t="shared" si="7"/>
        <v>1609.3534681304279</v>
      </c>
      <c r="N54" s="14">
        <f t="shared" si="2"/>
        <v>8.0467673406521403</v>
      </c>
    </row>
    <row r="55" spans="2:14" x14ac:dyDescent="0.55000000000000004">
      <c r="B55" s="2">
        <v>51</v>
      </c>
      <c r="C55" s="2"/>
      <c r="D55" s="2"/>
      <c r="E55" s="2">
        <f t="shared" si="3"/>
        <v>37609.353468130408</v>
      </c>
      <c r="F55" s="7">
        <f>(Zadání!$C$11*E55)/30.5</f>
        <v>24.661871126642893</v>
      </c>
      <c r="G55" s="7">
        <f t="shared" si="1"/>
        <v>1230.6527060359106</v>
      </c>
      <c r="H55" s="2">
        <f t="shared" si="4"/>
        <v>37634.01533925705</v>
      </c>
      <c r="I55" s="2">
        <f>(H55)*Zadání!$C$10/365</f>
        <v>8.2485513072344219</v>
      </c>
      <c r="J55" s="2">
        <f t="shared" si="5"/>
        <v>411.61118452839457</v>
      </c>
      <c r="K55" s="2">
        <f t="shared" si="6"/>
        <v>37642.263890564282</v>
      </c>
      <c r="L55" s="40">
        <f t="shared" si="0"/>
        <v>37642.263890564282</v>
      </c>
      <c r="M55" s="2">
        <f t="shared" si="7"/>
        <v>1642.2638905643053</v>
      </c>
      <c r="N55" s="14">
        <f t="shared" si="2"/>
        <v>8.2113194528215256</v>
      </c>
    </row>
    <row r="56" spans="2:14" x14ac:dyDescent="0.55000000000000004">
      <c r="B56" s="2">
        <v>52</v>
      </c>
      <c r="C56" s="2"/>
      <c r="D56" s="2"/>
      <c r="E56" s="2">
        <f t="shared" si="3"/>
        <v>37642.263890564282</v>
      </c>
      <c r="F56" s="7">
        <f>(Zadání!$C$11*E56)/30.5</f>
        <v>24.683451731517561</v>
      </c>
      <c r="G56" s="7">
        <f t="shared" si="1"/>
        <v>1255.3361577674282</v>
      </c>
      <c r="H56" s="2">
        <f t="shared" si="4"/>
        <v>37666.947342295796</v>
      </c>
      <c r="I56" s="2">
        <f>(H56)*Zadání!$C$10/365</f>
        <v>8.2557692805031895</v>
      </c>
      <c r="J56" s="2">
        <f t="shared" si="5"/>
        <v>419.86695380889779</v>
      </c>
      <c r="K56" s="2">
        <f t="shared" si="6"/>
        <v>37675.203111576302</v>
      </c>
      <c r="L56" s="40">
        <f t="shared" si="0"/>
        <v>37675.203111576302</v>
      </c>
      <c r="M56" s="2">
        <f t="shared" si="7"/>
        <v>1675.2031115763259</v>
      </c>
      <c r="N56" s="14">
        <f t="shared" si="2"/>
        <v>8.3760155578816295</v>
      </c>
    </row>
    <row r="57" spans="2:14" x14ac:dyDescent="0.55000000000000004">
      <c r="B57" s="2">
        <v>53</v>
      </c>
      <c r="C57" s="2"/>
      <c r="D57" s="2"/>
      <c r="E57" s="2">
        <f t="shared" si="3"/>
        <v>37675.203111576302</v>
      </c>
      <c r="F57" s="7">
        <f>(Zadání!$C$11*E57)/30.5</f>
        <v>24.705051220705773</v>
      </c>
      <c r="G57" s="7">
        <f t="shared" si="1"/>
        <v>1280.041208988134</v>
      </c>
      <c r="H57" s="2">
        <f t="shared" si="4"/>
        <v>37699.908162797008</v>
      </c>
      <c r="I57" s="2">
        <f>(H57)*Zadání!$C$10/365</f>
        <v>8.2629935699281116</v>
      </c>
      <c r="J57" s="2">
        <f t="shared" si="5"/>
        <v>428.12994737882588</v>
      </c>
      <c r="K57" s="2">
        <f t="shared" si="6"/>
        <v>37708.171156366938</v>
      </c>
      <c r="L57" s="40">
        <f t="shared" si="0"/>
        <v>37708.171156366938</v>
      </c>
      <c r="M57" s="2">
        <f t="shared" si="7"/>
        <v>1708.1711563669598</v>
      </c>
      <c r="N57" s="14">
        <f t="shared" si="2"/>
        <v>8.5408557818348001</v>
      </c>
    </row>
    <row r="58" spans="2:14" x14ac:dyDescent="0.55000000000000004">
      <c r="B58" s="2">
        <v>54</v>
      </c>
      <c r="C58" s="2"/>
      <c r="D58" s="2"/>
      <c r="E58" s="2">
        <f t="shared" si="3"/>
        <v>37708.171156366938</v>
      </c>
      <c r="F58" s="7">
        <f>(Zadání!$C$11*E58)/30.5</f>
        <v>24.726669610732419</v>
      </c>
      <c r="G58" s="7">
        <f t="shared" si="1"/>
        <v>1304.7678785988664</v>
      </c>
      <c r="H58" s="2">
        <f t="shared" si="4"/>
        <v>37732.89782597767</v>
      </c>
      <c r="I58" s="2">
        <f>(H58)*Zadání!$C$10/365</f>
        <v>8.2702241810362018</v>
      </c>
      <c r="J58" s="2">
        <f t="shared" si="5"/>
        <v>436.40017155986209</v>
      </c>
      <c r="K58" s="2">
        <f t="shared" si="6"/>
        <v>37741.168050158703</v>
      </c>
      <c r="L58" s="40">
        <f t="shared" si="0"/>
        <v>37741.168050158703</v>
      </c>
      <c r="M58" s="2">
        <f t="shared" si="7"/>
        <v>1741.1680501587284</v>
      </c>
      <c r="N58" s="14">
        <f t="shared" si="2"/>
        <v>8.7058402507936421</v>
      </c>
    </row>
    <row r="59" spans="2:14" x14ac:dyDescent="0.55000000000000004">
      <c r="B59" s="2">
        <v>55</v>
      </c>
      <c r="C59" s="2"/>
      <c r="D59" s="2"/>
      <c r="E59" s="2">
        <f t="shared" si="3"/>
        <v>37741.168050158703</v>
      </c>
      <c r="F59" s="7">
        <f>(Zadání!$C$11*E59)/30.5</f>
        <v>24.748306918136855</v>
      </c>
      <c r="G59" s="7">
        <f t="shared" si="1"/>
        <v>1329.5161855170034</v>
      </c>
      <c r="H59" s="2">
        <f t="shared" si="4"/>
        <v>37765.916357076843</v>
      </c>
      <c r="I59" s="2">
        <f>(H59)*Zadání!$C$10/365</f>
        <v>8.2774611193593088</v>
      </c>
      <c r="J59" s="2">
        <f t="shared" si="5"/>
        <v>444.6776326792214</v>
      </c>
      <c r="K59" s="2">
        <f t="shared" si="6"/>
        <v>37774.193818196203</v>
      </c>
      <c r="L59" s="40">
        <f t="shared" si="0"/>
        <v>37774.193818196203</v>
      </c>
      <c r="M59" s="2">
        <f t="shared" si="7"/>
        <v>1774.1938181962248</v>
      </c>
      <c r="N59" s="14">
        <f t="shared" si="2"/>
        <v>8.8709690909811236</v>
      </c>
    </row>
    <row r="60" spans="2:14" x14ac:dyDescent="0.55000000000000004">
      <c r="B60" s="2">
        <v>56</v>
      </c>
      <c r="C60" s="2"/>
      <c r="D60" s="2"/>
      <c r="E60" s="2">
        <f t="shared" si="3"/>
        <v>37774.193818196203</v>
      </c>
      <c r="F60" s="7">
        <f>(Zadání!$C$11*E60)/30.5</f>
        <v>24.769963159472919</v>
      </c>
      <c r="G60" s="7">
        <f t="shared" si="1"/>
        <v>1354.2861486764762</v>
      </c>
      <c r="H60" s="2">
        <f t="shared" si="4"/>
        <v>37798.963781355676</v>
      </c>
      <c r="I60" s="2">
        <f>(H60)*Zadání!$C$10/365</f>
        <v>8.284704390434122</v>
      </c>
      <c r="J60" s="2">
        <f t="shared" si="5"/>
        <v>452.96233706965552</v>
      </c>
      <c r="K60" s="2">
        <f t="shared" si="6"/>
        <v>37807.24848574611</v>
      </c>
      <c r="L60" s="40">
        <f t="shared" si="0"/>
        <v>37807.24848574611</v>
      </c>
      <c r="M60" s="2">
        <f t="shared" si="7"/>
        <v>1807.2484857461318</v>
      </c>
      <c r="N60" s="14">
        <f t="shared" si="2"/>
        <v>9.0362424287306595</v>
      </c>
    </row>
    <row r="61" spans="2:14" x14ac:dyDescent="0.55000000000000004">
      <c r="B61" s="2">
        <v>57</v>
      </c>
      <c r="C61" s="2"/>
      <c r="D61" s="2"/>
      <c r="E61" s="2">
        <f t="shared" si="3"/>
        <v>37807.24848574611</v>
      </c>
      <c r="F61" s="7">
        <f>(Zadání!$C$11*E61)/30.5</f>
        <v>24.791638351308926</v>
      </c>
      <c r="G61" s="7">
        <f t="shared" si="1"/>
        <v>1379.077787027785</v>
      </c>
      <c r="H61" s="2">
        <f t="shared" si="4"/>
        <v>37832.040124097417</v>
      </c>
      <c r="I61" s="2">
        <f>(H61)*Zadání!$C$10/365</f>
        <v>8.291953999802173</v>
      </c>
      <c r="J61" s="2">
        <f t="shared" si="5"/>
        <v>461.25429106945768</v>
      </c>
      <c r="K61" s="2">
        <f t="shared" si="6"/>
        <v>37840.332078097221</v>
      </c>
      <c r="L61" s="40">
        <f t="shared" si="0"/>
        <v>37840.332078097221</v>
      </c>
      <c r="M61" s="2">
        <f t="shared" si="7"/>
        <v>1840.3320780972426</v>
      </c>
      <c r="N61" s="14">
        <f t="shared" si="2"/>
        <v>9.2016603904862126</v>
      </c>
    </row>
    <row r="62" spans="2:14" x14ac:dyDescent="0.55000000000000004">
      <c r="B62" s="2">
        <v>58</v>
      </c>
      <c r="C62" s="2"/>
      <c r="D62" s="2"/>
      <c r="E62" s="2">
        <f t="shared" si="3"/>
        <v>37840.332078097221</v>
      </c>
      <c r="F62" s="7">
        <f>(Zadání!$C$11*E62)/30.5</f>
        <v>24.813332510227685</v>
      </c>
      <c r="G62" s="7">
        <f t="shared" si="1"/>
        <v>1403.8911195380126</v>
      </c>
      <c r="H62" s="2">
        <f t="shared" si="4"/>
        <v>37865.145410607445</v>
      </c>
      <c r="I62" s="2">
        <f>(H62)*Zadání!$C$10/365</f>
        <v>8.2992099530098518</v>
      </c>
      <c r="J62" s="2">
        <f t="shared" si="5"/>
        <v>469.55350102246751</v>
      </c>
      <c r="K62" s="2">
        <f t="shared" si="6"/>
        <v>37873.444620560454</v>
      </c>
      <c r="L62" s="40">
        <f t="shared" si="0"/>
        <v>37873.444620560454</v>
      </c>
      <c r="M62" s="2">
        <f t="shared" si="7"/>
        <v>1873.4446205604802</v>
      </c>
      <c r="N62" s="14">
        <f t="shared" si="2"/>
        <v>9.3672231028024004</v>
      </c>
    </row>
    <row r="63" spans="2:14" x14ac:dyDescent="0.55000000000000004">
      <c r="B63" s="2">
        <v>59</v>
      </c>
      <c r="C63" s="2"/>
      <c r="D63" s="2"/>
      <c r="E63" s="2">
        <f t="shared" si="3"/>
        <v>37873.444620560454</v>
      </c>
      <c r="F63" s="7">
        <f>(Zadání!$C$11*E63)/30.5</f>
        <v>24.83504565282653</v>
      </c>
      <c r="G63" s="7">
        <f t="shared" si="1"/>
        <v>1428.7261651908391</v>
      </c>
      <c r="H63" s="2">
        <f t="shared" si="4"/>
        <v>37898.279666213282</v>
      </c>
      <c r="I63" s="2">
        <f>(H63)*Zadání!$C$10/365</f>
        <v>8.3064722556083908</v>
      </c>
      <c r="J63" s="2">
        <f t="shared" si="5"/>
        <v>477.85997327807593</v>
      </c>
      <c r="K63" s="2">
        <f t="shared" si="6"/>
        <v>37906.586138468891</v>
      </c>
      <c r="L63" s="40">
        <f t="shared" si="0"/>
        <v>37906.586138468891</v>
      </c>
      <c r="M63" s="2">
        <f t="shared" si="7"/>
        <v>1906.5861384689151</v>
      </c>
      <c r="N63" s="14">
        <f t="shared" si="2"/>
        <v>9.5329306923445749</v>
      </c>
    </row>
    <row r="64" spans="2:14" x14ac:dyDescent="0.55000000000000004">
      <c r="B64" s="3">
        <v>60</v>
      </c>
      <c r="C64" s="3"/>
      <c r="D64" s="3"/>
      <c r="E64" s="3">
        <f t="shared" si="3"/>
        <v>37906.586138468891</v>
      </c>
      <c r="F64" s="8">
        <f>(Zadání!$C$11*E64)/30.5</f>
        <v>24.856777795717306</v>
      </c>
      <c r="G64" s="8">
        <f t="shared" si="1"/>
        <v>1453.5829429865564</v>
      </c>
      <c r="H64" s="3">
        <f t="shared" si="4"/>
        <v>37931.442916264605</v>
      </c>
      <c r="I64" s="3">
        <f>(H64)*Zadání!$C$10/365</f>
        <v>8.313740913153886</v>
      </c>
      <c r="J64" s="3">
        <f t="shared" si="5"/>
        <v>486.17371419122981</v>
      </c>
      <c r="K64" s="3">
        <f t="shared" si="6"/>
        <v>37939.756657177757</v>
      </c>
      <c r="L64" s="41">
        <f t="shared" si="0"/>
        <v>37939.756657177757</v>
      </c>
      <c r="M64" s="3">
        <f t="shared" si="7"/>
        <v>1939.7566571777861</v>
      </c>
      <c r="N64" s="15">
        <f t="shared" si="2"/>
        <v>9.6987832858889309</v>
      </c>
    </row>
    <row r="65" spans="2:14" x14ac:dyDescent="0.55000000000000004">
      <c r="B65" s="3">
        <v>61</v>
      </c>
      <c r="C65" s="3"/>
      <c r="D65" s="3"/>
      <c r="E65" s="3">
        <f t="shared" ref="E65:E128" si="8">K64</f>
        <v>37939.756657177757</v>
      </c>
      <c r="F65" s="8">
        <f>(Zadání!$C$11*E65)/30.5</f>
        <v>24.878528955526399</v>
      </c>
      <c r="G65" s="8">
        <f t="shared" ref="G65:G128" si="9">F65+G64</f>
        <v>1478.4614719420829</v>
      </c>
      <c r="H65" s="3">
        <f t="shared" ref="H65:H128" si="10">F65+E65</f>
        <v>37964.635186133281</v>
      </c>
      <c r="I65" s="3">
        <f>(H65)*Zadání!$C$10/365</f>
        <v>8.3210159312072935</v>
      </c>
      <c r="J65" s="3">
        <f t="shared" ref="J65:J128" si="11">I65+J64</f>
        <v>494.49473012243709</v>
      </c>
      <c r="K65" s="3">
        <f t="shared" ref="K65:K128" si="12">H65+I65</f>
        <v>37972.956202064488</v>
      </c>
      <c r="L65" s="41">
        <f t="shared" ref="L65:L128" si="13">K65+D65</f>
        <v>37972.956202064488</v>
      </c>
      <c r="M65" s="3">
        <f t="shared" ref="M65:M128" si="14">G65+J65</f>
        <v>1972.9562020645199</v>
      </c>
      <c r="N65" s="15">
        <f t="shared" ref="N65:N128" si="15">M65/$C$5%</f>
        <v>9.8647810103225986</v>
      </c>
    </row>
    <row r="66" spans="2:14" x14ac:dyDescent="0.55000000000000004">
      <c r="B66" s="3">
        <v>62</v>
      </c>
      <c r="C66" s="3"/>
      <c r="D66" s="3"/>
      <c r="E66" s="3">
        <f t="shared" si="8"/>
        <v>37972.956202064488</v>
      </c>
      <c r="F66" s="8">
        <f>(Zadání!$C$11*E66)/30.5</f>
        <v>24.900299148894746</v>
      </c>
      <c r="G66" s="8">
        <f t="shared" si="9"/>
        <v>1503.3617710909775</v>
      </c>
      <c r="H66" s="3">
        <f t="shared" si="10"/>
        <v>37997.856501213384</v>
      </c>
      <c r="I66" s="3">
        <f>(H66)*Zadání!$C$10/365</f>
        <v>8.3282973153344404</v>
      </c>
      <c r="J66" s="3">
        <f t="shared" si="11"/>
        <v>502.82302743777154</v>
      </c>
      <c r="K66" s="3">
        <f t="shared" si="12"/>
        <v>38006.184798528717</v>
      </c>
      <c r="L66" s="41">
        <f t="shared" si="13"/>
        <v>38006.184798528717</v>
      </c>
      <c r="M66" s="3">
        <f t="shared" si="14"/>
        <v>2006.1847985287491</v>
      </c>
      <c r="N66" s="15">
        <f t="shared" si="15"/>
        <v>10.030923992643745</v>
      </c>
    </row>
    <row r="67" spans="2:14" x14ac:dyDescent="0.55000000000000004">
      <c r="B67" s="3">
        <v>63</v>
      </c>
      <c r="C67" s="3"/>
      <c r="D67" s="3"/>
      <c r="E67" s="3">
        <f t="shared" si="8"/>
        <v>38006.184798528717</v>
      </c>
      <c r="F67" s="8">
        <f>(Zadání!$C$11*E67)/30.5</f>
        <v>24.922088392477846</v>
      </c>
      <c r="G67" s="8">
        <f t="shared" si="9"/>
        <v>1528.2838594834554</v>
      </c>
      <c r="H67" s="3">
        <f t="shared" si="10"/>
        <v>38031.106886921196</v>
      </c>
      <c r="I67" s="3">
        <f>(H67)*Zadání!$C$10/365</f>
        <v>8.3355850711060153</v>
      </c>
      <c r="J67" s="3">
        <f t="shared" si="11"/>
        <v>511.15861250887758</v>
      </c>
      <c r="K67" s="3">
        <f t="shared" si="12"/>
        <v>38039.442471992304</v>
      </c>
      <c r="L67" s="41">
        <f t="shared" si="13"/>
        <v>38039.442471992304</v>
      </c>
      <c r="M67" s="3">
        <f t="shared" si="14"/>
        <v>2039.4424719923331</v>
      </c>
      <c r="N67" s="15">
        <f t="shared" si="15"/>
        <v>10.197212359961666</v>
      </c>
    </row>
    <row r="68" spans="2:14" x14ac:dyDescent="0.55000000000000004">
      <c r="B68" s="3">
        <v>64</v>
      </c>
      <c r="C68" s="3"/>
      <c r="D68" s="3"/>
      <c r="E68" s="3">
        <f t="shared" si="8"/>
        <v>38039.442471992304</v>
      </c>
      <c r="F68" s="8">
        <f>(Zadání!$C$11*E68)/30.5</f>
        <v>24.943896702945775</v>
      </c>
      <c r="G68" s="8">
        <f t="shared" si="9"/>
        <v>1553.2277561864012</v>
      </c>
      <c r="H68" s="3">
        <f t="shared" si="10"/>
        <v>38064.386368695254</v>
      </c>
      <c r="I68" s="3">
        <f>(H68)*Zadání!$C$10/365</f>
        <v>8.3428792040975903</v>
      </c>
      <c r="J68" s="3">
        <f t="shared" si="11"/>
        <v>519.50149171297517</v>
      </c>
      <c r="K68" s="3">
        <f t="shared" si="12"/>
        <v>38072.729247899348</v>
      </c>
      <c r="L68" s="41">
        <f t="shared" si="13"/>
        <v>38072.729247899348</v>
      </c>
      <c r="M68" s="3">
        <f t="shared" si="14"/>
        <v>2072.7292478993763</v>
      </c>
      <c r="N68" s="15">
        <f t="shared" si="15"/>
        <v>10.363646239496882</v>
      </c>
    </row>
    <row r="69" spans="2:14" x14ac:dyDescent="0.55000000000000004">
      <c r="B69" s="3">
        <v>65</v>
      </c>
      <c r="C69" s="3"/>
      <c r="D69" s="3"/>
      <c r="E69" s="3">
        <f t="shared" si="8"/>
        <v>38072.729247899348</v>
      </c>
      <c r="F69" s="8">
        <f>(Zadání!$C$11*E69)/30.5</f>
        <v>24.96572409698318</v>
      </c>
      <c r="G69" s="8">
        <f t="shared" si="9"/>
        <v>1578.1934802833844</v>
      </c>
      <c r="H69" s="3">
        <f t="shared" si="10"/>
        <v>38097.69497199633</v>
      </c>
      <c r="I69" s="3">
        <f>(H69)*Zadání!$C$10/365</f>
        <v>8.3501797198896064</v>
      </c>
      <c r="J69" s="3">
        <f t="shared" si="11"/>
        <v>527.8516714328648</v>
      </c>
      <c r="K69" s="3">
        <f t="shared" si="12"/>
        <v>38106.045151716222</v>
      </c>
      <c r="L69" s="41">
        <f t="shared" si="13"/>
        <v>38106.045151716222</v>
      </c>
      <c r="M69" s="3">
        <f t="shared" si="14"/>
        <v>2106.0451517162492</v>
      </c>
      <c r="N69" s="15">
        <f t="shared" si="15"/>
        <v>10.530225758581246</v>
      </c>
    </row>
    <row r="70" spans="2:14" x14ac:dyDescent="0.55000000000000004">
      <c r="B70" s="3">
        <v>66</v>
      </c>
      <c r="C70" s="3"/>
      <c r="D70" s="3"/>
      <c r="E70" s="3">
        <f t="shared" si="8"/>
        <v>38106.045151716222</v>
      </c>
      <c r="F70" s="8">
        <f>(Zadání!$C$11*E70)/30.5</f>
        <v>24.987570591289327</v>
      </c>
      <c r="G70" s="8">
        <f t="shared" si="9"/>
        <v>1603.1810508746737</v>
      </c>
      <c r="H70" s="3">
        <f t="shared" si="10"/>
        <v>38131.032722307515</v>
      </c>
      <c r="I70" s="3">
        <f>(H70)*Zadání!$C$10/365</f>
        <v>8.3574866240674002</v>
      </c>
      <c r="J70" s="3">
        <f t="shared" si="11"/>
        <v>536.20915805693221</v>
      </c>
      <c r="K70" s="3">
        <f t="shared" si="12"/>
        <v>38139.390208931582</v>
      </c>
      <c r="L70" s="41">
        <f t="shared" si="13"/>
        <v>38139.390208931582</v>
      </c>
      <c r="M70" s="3">
        <f t="shared" si="14"/>
        <v>2139.3902089316061</v>
      </c>
      <c r="N70" s="15">
        <f t="shared" si="15"/>
        <v>10.69695104465803</v>
      </c>
    </row>
    <row r="71" spans="2:14" x14ac:dyDescent="0.55000000000000004">
      <c r="B71" s="3">
        <v>67</v>
      </c>
      <c r="C71" s="3"/>
      <c r="D71" s="3"/>
      <c r="E71" s="3">
        <f t="shared" si="8"/>
        <v>38139.390208931582</v>
      </c>
      <c r="F71" s="8">
        <f>(Zadání!$C$11*E71)/30.5</f>
        <v>25.009436202578087</v>
      </c>
      <c r="G71" s="8">
        <f t="shared" si="9"/>
        <v>1628.1904870772519</v>
      </c>
      <c r="H71" s="3">
        <f t="shared" si="10"/>
        <v>38164.399645134159</v>
      </c>
      <c r="I71" s="3">
        <f>(H71)*Zadání!$C$10/365</f>
        <v>8.3647999222211862</v>
      </c>
      <c r="J71" s="3">
        <f t="shared" si="11"/>
        <v>544.57395797915342</v>
      </c>
      <c r="K71" s="3">
        <f t="shared" si="12"/>
        <v>38172.764445056382</v>
      </c>
      <c r="L71" s="41">
        <f t="shared" si="13"/>
        <v>38172.764445056382</v>
      </c>
      <c r="M71" s="3">
        <f t="shared" si="14"/>
        <v>2172.7644450564053</v>
      </c>
      <c r="N71" s="15">
        <f t="shared" si="15"/>
        <v>10.863822225282027</v>
      </c>
    </row>
    <row r="72" spans="2:14" x14ac:dyDescent="0.55000000000000004">
      <c r="B72" s="3">
        <v>68</v>
      </c>
      <c r="C72" s="3"/>
      <c r="D72" s="3"/>
      <c r="E72" s="3">
        <f t="shared" si="8"/>
        <v>38172.764445056382</v>
      </c>
      <c r="F72" s="8">
        <f>(Zadání!$C$11*E72)/30.5</f>
        <v>25.031320947577957</v>
      </c>
      <c r="G72" s="8">
        <f t="shared" si="9"/>
        <v>1653.2218080248299</v>
      </c>
      <c r="H72" s="3">
        <f t="shared" si="10"/>
        <v>38197.795766003961</v>
      </c>
      <c r="I72" s="3">
        <f>(H72)*Zadání!$C$10/365</f>
        <v>8.3721196199460746</v>
      </c>
      <c r="J72" s="3">
        <f t="shared" si="11"/>
        <v>552.94607759909945</v>
      </c>
      <c r="K72" s="3">
        <f t="shared" si="12"/>
        <v>38206.167885623909</v>
      </c>
      <c r="L72" s="41">
        <f t="shared" si="13"/>
        <v>38206.167885623909</v>
      </c>
      <c r="M72" s="3">
        <f t="shared" si="14"/>
        <v>2206.1678856239296</v>
      </c>
      <c r="N72" s="15">
        <f t="shared" si="15"/>
        <v>11.030839428119648</v>
      </c>
    </row>
    <row r="73" spans="2:14" x14ac:dyDescent="0.55000000000000004">
      <c r="B73" s="3">
        <v>69</v>
      </c>
      <c r="C73" s="3"/>
      <c r="D73" s="3"/>
      <c r="E73" s="3">
        <f t="shared" si="8"/>
        <v>38206.167885623909</v>
      </c>
      <c r="F73" s="8">
        <f>(Zadání!$C$11*E73)/30.5</f>
        <v>25.053224843032073</v>
      </c>
      <c r="G73" s="8">
        <f t="shared" si="9"/>
        <v>1678.2750328678619</v>
      </c>
      <c r="H73" s="3">
        <f t="shared" si="10"/>
        <v>38231.22111046694</v>
      </c>
      <c r="I73" s="3">
        <f>(H73)*Zadání!$C$10/365</f>
        <v>8.3794457228420693</v>
      </c>
      <c r="J73" s="3">
        <f t="shared" si="11"/>
        <v>561.32552332194155</v>
      </c>
      <c r="K73" s="3">
        <f t="shared" si="12"/>
        <v>38239.600556189784</v>
      </c>
      <c r="L73" s="41">
        <f t="shared" si="13"/>
        <v>38239.600556189784</v>
      </c>
      <c r="M73" s="3">
        <f t="shared" si="14"/>
        <v>2239.6005561898037</v>
      </c>
      <c r="N73" s="15">
        <f t="shared" si="15"/>
        <v>11.198002780949018</v>
      </c>
    </row>
    <row r="74" spans="2:14" x14ac:dyDescent="0.55000000000000004">
      <c r="B74" s="3">
        <v>70</v>
      </c>
      <c r="C74" s="3"/>
      <c r="D74" s="3"/>
      <c r="E74" s="3">
        <f t="shared" si="8"/>
        <v>38239.600556189784</v>
      </c>
      <c r="F74" s="8">
        <f>(Zadání!$C$11*E74)/30.5</f>
        <v>25.075147905698216</v>
      </c>
      <c r="G74" s="8">
        <f t="shared" si="9"/>
        <v>1703.3501807735602</v>
      </c>
      <c r="H74" s="3">
        <f t="shared" si="10"/>
        <v>38264.675704095484</v>
      </c>
      <c r="I74" s="3">
        <f>(H74)*Zadání!$C$10/365</f>
        <v>8.3867782365140791</v>
      </c>
      <c r="J74" s="3">
        <f t="shared" si="11"/>
        <v>569.71230155845558</v>
      </c>
      <c r="K74" s="3">
        <f t="shared" si="12"/>
        <v>38273.062482331996</v>
      </c>
      <c r="L74" s="41">
        <f t="shared" si="13"/>
        <v>38273.062482331996</v>
      </c>
      <c r="M74" s="3">
        <f t="shared" si="14"/>
        <v>2273.0624823320159</v>
      </c>
      <c r="N74" s="15">
        <f t="shared" si="15"/>
        <v>11.36531241166008</v>
      </c>
    </row>
    <row r="75" spans="2:14" x14ac:dyDescent="0.55000000000000004">
      <c r="B75" s="3">
        <v>71</v>
      </c>
      <c r="C75" s="3"/>
      <c r="D75" s="3"/>
      <c r="E75" s="3">
        <f t="shared" si="8"/>
        <v>38273.062482331996</v>
      </c>
      <c r="F75" s="8">
        <f>(Zadání!$C$11*E75)/30.5</f>
        <v>25.097090152348848</v>
      </c>
      <c r="G75" s="8">
        <f t="shared" si="9"/>
        <v>1728.4472709259089</v>
      </c>
      <c r="H75" s="3">
        <f t="shared" si="10"/>
        <v>38298.159572484343</v>
      </c>
      <c r="I75" s="3">
        <f>(H75)*Zadání!$C$10/365</f>
        <v>8.3941171665719114</v>
      </c>
      <c r="J75" s="3">
        <f t="shared" si="11"/>
        <v>578.10641872502754</v>
      </c>
      <c r="K75" s="3">
        <f t="shared" si="12"/>
        <v>38306.553689650915</v>
      </c>
      <c r="L75" s="41">
        <f t="shared" si="13"/>
        <v>38306.553689650915</v>
      </c>
      <c r="M75" s="3">
        <f t="shared" si="14"/>
        <v>2306.5536896509366</v>
      </c>
      <c r="N75" s="15">
        <f t="shared" si="15"/>
        <v>11.532768448254682</v>
      </c>
    </row>
    <row r="76" spans="2:14" x14ac:dyDescent="0.55000000000000004">
      <c r="B76" s="3">
        <v>72</v>
      </c>
      <c r="C76" s="3"/>
      <c r="D76" s="3"/>
      <c r="E76" s="3">
        <f t="shared" si="8"/>
        <v>38306.553689650915</v>
      </c>
      <c r="F76" s="8">
        <f>(Zadání!$C$11*E76)/30.5</f>
        <v>25.119051599771094</v>
      </c>
      <c r="G76" s="8">
        <f t="shared" si="9"/>
        <v>1753.5663225256801</v>
      </c>
      <c r="H76" s="3">
        <f t="shared" si="10"/>
        <v>38331.672741250688</v>
      </c>
      <c r="I76" s="3">
        <f>(H76)*Zadání!$C$10/365</f>
        <v>8.4014625186302876</v>
      </c>
      <c r="J76" s="3">
        <f t="shared" si="11"/>
        <v>586.50788124365783</v>
      </c>
      <c r="K76" s="3">
        <f t="shared" si="12"/>
        <v>38340.07420376932</v>
      </c>
      <c r="L76" s="41">
        <f t="shared" si="13"/>
        <v>38340.07420376932</v>
      </c>
      <c r="M76" s="3">
        <f t="shared" si="14"/>
        <v>2340.0742037693381</v>
      </c>
      <c r="N76" s="15">
        <f t="shared" si="15"/>
        <v>11.70037101884669</v>
      </c>
    </row>
    <row r="77" spans="2:14" x14ac:dyDescent="0.55000000000000004">
      <c r="B77" s="3">
        <v>73</v>
      </c>
      <c r="C77" s="3"/>
      <c r="D77" s="3"/>
      <c r="E77" s="3">
        <f t="shared" si="8"/>
        <v>38340.07420376932</v>
      </c>
      <c r="F77" s="8">
        <f>(Zadání!$C$11*E77)/30.5</f>
        <v>25.141032264766768</v>
      </c>
      <c r="G77" s="8">
        <f t="shared" si="9"/>
        <v>1778.707354790447</v>
      </c>
      <c r="H77" s="3">
        <f t="shared" si="10"/>
        <v>38365.215236034084</v>
      </c>
      <c r="I77" s="3">
        <f>(H77)*Zadání!$C$10/365</f>
        <v>8.4088142983088403</v>
      </c>
      <c r="J77" s="3">
        <f t="shared" si="11"/>
        <v>594.91669554196665</v>
      </c>
      <c r="K77" s="3">
        <f t="shared" si="12"/>
        <v>38373.624050332393</v>
      </c>
      <c r="L77" s="41">
        <f t="shared" si="13"/>
        <v>38373.624050332393</v>
      </c>
      <c r="M77" s="3">
        <f t="shared" si="14"/>
        <v>2373.6240503324134</v>
      </c>
      <c r="N77" s="15">
        <f t="shared" si="15"/>
        <v>11.868120251662067</v>
      </c>
    </row>
    <row r="78" spans="2:14" x14ac:dyDescent="0.55000000000000004">
      <c r="B78" s="3">
        <v>74</v>
      </c>
      <c r="C78" s="3"/>
      <c r="D78" s="3"/>
      <c r="E78" s="3">
        <f t="shared" si="8"/>
        <v>38373.624050332393</v>
      </c>
      <c r="F78" s="8">
        <f>(Zadání!$C$11*E78)/30.5</f>
        <v>25.163032164152387</v>
      </c>
      <c r="G78" s="8">
        <f t="shared" si="9"/>
        <v>1803.8703869545993</v>
      </c>
      <c r="H78" s="3">
        <f t="shared" si="10"/>
        <v>38398.787082496543</v>
      </c>
      <c r="I78" s="3">
        <f>(H78)*Zadání!$C$10/365</f>
        <v>8.4161725112321193</v>
      </c>
      <c r="J78" s="3">
        <f t="shared" si="11"/>
        <v>603.33286805319881</v>
      </c>
      <c r="K78" s="3">
        <f t="shared" si="12"/>
        <v>38407.203255007778</v>
      </c>
      <c r="L78" s="41">
        <f t="shared" si="13"/>
        <v>38407.203255007778</v>
      </c>
      <c r="M78" s="3">
        <f t="shared" si="14"/>
        <v>2407.2032550077984</v>
      </c>
      <c r="N78" s="15">
        <f t="shared" si="15"/>
        <v>12.036016275038993</v>
      </c>
    </row>
    <row r="79" spans="2:14" x14ac:dyDescent="0.55000000000000004">
      <c r="B79" s="3">
        <v>75</v>
      </c>
      <c r="C79" s="3"/>
      <c r="D79" s="3"/>
      <c r="E79" s="3">
        <f t="shared" si="8"/>
        <v>38407.203255007778</v>
      </c>
      <c r="F79" s="8">
        <f>(Zadání!$C$11*E79)/30.5</f>
        <v>25.1850513147592</v>
      </c>
      <c r="G79" s="8">
        <f t="shared" si="9"/>
        <v>1829.0554382693585</v>
      </c>
      <c r="H79" s="3">
        <f t="shared" si="10"/>
        <v>38432.388306322537</v>
      </c>
      <c r="I79" s="3">
        <f>(H79)*Zadání!$C$10/365</f>
        <v>8.4235371630295965</v>
      </c>
      <c r="J79" s="3">
        <f t="shared" si="11"/>
        <v>611.75640521622836</v>
      </c>
      <c r="K79" s="3">
        <f t="shared" si="12"/>
        <v>38440.811843485564</v>
      </c>
      <c r="L79" s="41">
        <f t="shared" si="13"/>
        <v>38440.811843485564</v>
      </c>
      <c r="M79" s="3">
        <f t="shared" si="14"/>
        <v>2440.8118434855869</v>
      </c>
      <c r="N79" s="15">
        <f t="shared" si="15"/>
        <v>12.204059217427934</v>
      </c>
    </row>
    <row r="80" spans="2:14" x14ac:dyDescent="0.55000000000000004">
      <c r="B80" s="3">
        <v>76</v>
      </c>
      <c r="C80" s="3"/>
      <c r="D80" s="3"/>
      <c r="E80" s="3">
        <f t="shared" si="8"/>
        <v>38440.811843485564</v>
      </c>
      <c r="F80" s="8">
        <f>(Zadání!$C$11*E80)/30.5</f>
        <v>25.207089733433154</v>
      </c>
      <c r="G80" s="8">
        <f t="shared" si="9"/>
        <v>1854.2625280027917</v>
      </c>
      <c r="H80" s="3">
        <f t="shared" si="10"/>
        <v>38466.018933218998</v>
      </c>
      <c r="I80" s="3">
        <f>(H80)*Zadání!$C$10/365</f>
        <v>8.4309082593356717</v>
      </c>
      <c r="J80" s="3">
        <f t="shared" si="11"/>
        <v>620.187313475564</v>
      </c>
      <c r="K80" s="3">
        <f t="shared" si="12"/>
        <v>38474.449841478337</v>
      </c>
      <c r="L80" s="41">
        <f t="shared" si="13"/>
        <v>38474.449841478337</v>
      </c>
      <c r="M80" s="3">
        <f t="shared" si="14"/>
        <v>2474.4498414783557</v>
      </c>
      <c r="N80" s="15">
        <f t="shared" si="15"/>
        <v>12.372249207391778</v>
      </c>
    </row>
    <row r="81" spans="2:14" x14ac:dyDescent="0.55000000000000004">
      <c r="B81" s="3">
        <v>77</v>
      </c>
      <c r="C81" s="3"/>
      <c r="D81" s="3"/>
      <c r="E81" s="3">
        <f t="shared" si="8"/>
        <v>38474.449841478337</v>
      </c>
      <c r="F81" s="8">
        <f>(Zadání!$C$11*E81)/30.5</f>
        <v>25.229147437034975</v>
      </c>
      <c r="G81" s="8">
        <f t="shared" si="9"/>
        <v>1879.4916754398266</v>
      </c>
      <c r="H81" s="3">
        <f t="shared" si="10"/>
        <v>38499.678988915373</v>
      </c>
      <c r="I81" s="3">
        <f>(H81)*Zadání!$C$10/365</f>
        <v>8.4382858057896701</v>
      </c>
      <c r="J81" s="3">
        <f t="shared" si="11"/>
        <v>628.62559928135363</v>
      </c>
      <c r="K81" s="3">
        <f t="shared" si="12"/>
        <v>38508.11727472116</v>
      </c>
      <c r="L81" s="41">
        <f t="shared" si="13"/>
        <v>38508.11727472116</v>
      </c>
      <c r="M81" s="3">
        <f t="shared" si="14"/>
        <v>2508.1172747211804</v>
      </c>
      <c r="N81" s="15">
        <f t="shared" si="15"/>
        <v>12.540586373605901</v>
      </c>
    </row>
    <row r="82" spans="2:14" x14ac:dyDescent="0.55000000000000004">
      <c r="B82" s="3">
        <v>78</v>
      </c>
      <c r="C82" s="3"/>
      <c r="D82" s="3"/>
      <c r="E82" s="3">
        <f t="shared" si="8"/>
        <v>38508.11727472116</v>
      </c>
      <c r="F82" s="8">
        <f>(Zadání!$C$11*E82)/30.5</f>
        <v>25.251224442440105</v>
      </c>
      <c r="G82" s="8">
        <f t="shared" si="9"/>
        <v>1904.7428998822668</v>
      </c>
      <c r="H82" s="3">
        <f t="shared" si="10"/>
        <v>38533.368499163604</v>
      </c>
      <c r="I82" s="3">
        <f>(H82)*Zadání!$C$10/365</f>
        <v>8.4456698080358592</v>
      </c>
      <c r="J82" s="3">
        <f t="shared" si="11"/>
        <v>637.07126908938949</v>
      </c>
      <c r="K82" s="3">
        <f t="shared" si="12"/>
        <v>38541.814168971643</v>
      </c>
      <c r="L82" s="41">
        <f t="shared" si="13"/>
        <v>38541.814168971643</v>
      </c>
      <c r="M82" s="3">
        <f t="shared" si="14"/>
        <v>2541.8141689716563</v>
      </c>
      <c r="N82" s="15">
        <f t="shared" si="15"/>
        <v>12.709070844858282</v>
      </c>
    </row>
    <row r="83" spans="2:14" x14ac:dyDescent="0.55000000000000004">
      <c r="B83" s="3">
        <v>79</v>
      </c>
      <c r="C83" s="3"/>
      <c r="D83" s="3"/>
      <c r="E83" s="3">
        <f t="shared" si="8"/>
        <v>38541.814168971643</v>
      </c>
      <c r="F83" s="8">
        <f>(Zadání!$C$11*E83)/30.5</f>
        <v>25.273320766538781</v>
      </c>
      <c r="G83" s="8">
        <f t="shared" si="9"/>
        <v>1930.0162206488055</v>
      </c>
      <c r="H83" s="3">
        <f t="shared" si="10"/>
        <v>38567.08748973818</v>
      </c>
      <c r="I83" s="3">
        <f>(H83)*Zadání!$C$10/365</f>
        <v>8.4530602717234373</v>
      </c>
      <c r="J83" s="3">
        <f t="shared" si="11"/>
        <v>645.5243293611129</v>
      </c>
      <c r="K83" s="3">
        <f t="shared" si="12"/>
        <v>38575.5405500099</v>
      </c>
      <c r="L83" s="41">
        <f t="shared" si="13"/>
        <v>38575.5405500099</v>
      </c>
      <c r="M83" s="3">
        <f t="shared" si="14"/>
        <v>2575.5405500099187</v>
      </c>
      <c r="N83" s="15">
        <f t="shared" si="15"/>
        <v>12.877702750049593</v>
      </c>
    </row>
    <row r="84" spans="2:14" x14ac:dyDescent="0.55000000000000004">
      <c r="B84" s="3">
        <v>80</v>
      </c>
      <c r="C84" s="3"/>
      <c r="D84" s="3"/>
      <c r="E84" s="3">
        <f t="shared" si="8"/>
        <v>38575.5405500099</v>
      </c>
      <c r="F84" s="8">
        <f>(Zadání!$C$11*E84)/30.5</f>
        <v>25.295436426236002</v>
      </c>
      <c r="G84" s="8">
        <f t="shared" si="9"/>
        <v>1955.3116570750415</v>
      </c>
      <c r="H84" s="3">
        <f t="shared" si="10"/>
        <v>38600.835986436134</v>
      </c>
      <c r="I84" s="3">
        <f>(H84)*Zadání!$C$10/365</f>
        <v>8.4604572025065501</v>
      </c>
      <c r="J84" s="3">
        <f t="shared" si="11"/>
        <v>653.98478656361942</v>
      </c>
      <c r="K84" s="3">
        <f t="shared" si="12"/>
        <v>38609.296443638639</v>
      </c>
      <c r="L84" s="41">
        <f t="shared" si="13"/>
        <v>38609.296443638639</v>
      </c>
      <c r="M84" s="3">
        <f t="shared" si="14"/>
        <v>2609.296443638661</v>
      </c>
      <c r="N84" s="15">
        <f t="shared" si="15"/>
        <v>13.046482218193304</v>
      </c>
    </row>
    <row r="85" spans="2:14" x14ac:dyDescent="0.55000000000000004">
      <c r="B85" s="3">
        <v>81</v>
      </c>
      <c r="C85" s="3"/>
      <c r="D85" s="3"/>
      <c r="E85" s="3">
        <f t="shared" si="8"/>
        <v>38609.296443638639</v>
      </c>
      <c r="F85" s="8">
        <f>(Zadání!$C$11*E85)/30.5</f>
        <v>25.317571438451569</v>
      </c>
      <c r="G85" s="8">
        <f t="shared" si="9"/>
        <v>1980.629228513493</v>
      </c>
      <c r="H85" s="3">
        <f t="shared" si="10"/>
        <v>38634.614015077088</v>
      </c>
      <c r="I85" s="3">
        <f>(H85)*Zadání!$C$10/365</f>
        <v>8.4678606060442938</v>
      </c>
      <c r="J85" s="3">
        <f t="shared" si="11"/>
        <v>662.45264716966369</v>
      </c>
      <c r="K85" s="3">
        <f t="shared" si="12"/>
        <v>38643.081875683136</v>
      </c>
      <c r="L85" s="41">
        <f t="shared" si="13"/>
        <v>38643.081875683136</v>
      </c>
      <c r="M85" s="3">
        <f t="shared" si="14"/>
        <v>2643.0818756831568</v>
      </c>
      <c r="N85" s="15">
        <f t="shared" si="15"/>
        <v>13.215409378415783</v>
      </c>
    </row>
    <row r="86" spans="2:14" x14ac:dyDescent="0.55000000000000004">
      <c r="B86" s="3">
        <v>82</v>
      </c>
      <c r="C86" s="3"/>
      <c r="D86" s="3"/>
      <c r="E86" s="3">
        <f t="shared" si="8"/>
        <v>38643.081875683136</v>
      </c>
      <c r="F86" s="8">
        <f>(Zadání!$C$11*E86)/30.5</f>
        <v>25.339725820120087</v>
      </c>
      <c r="G86" s="8">
        <f t="shared" si="9"/>
        <v>2005.9689543336131</v>
      </c>
      <c r="H86" s="3">
        <f t="shared" si="10"/>
        <v>38668.421601503258</v>
      </c>
      <c r="I86" s="3">
        <f>(H86)*Zadání!$C$10/365</f>
        <v>8.4752704880007137</v>
      </c>
      <c r="J86" s="3">
        <f t="shared" si="11"/>
        <v>670.92791765766435</v>
      </c>
      <c r="K86" s="3">
        <f t="shared" si="12"/>
        <v>38676.896871991259</v>
      </c>
      <c r="L86" s="41">
        <f t="shared" si="13"/>
        <v>38676.896871991259</v>
      </c>
      <c r="M86" s="3">
        <f t="shared" si="14"/>
        <v>2676.8968719912773</v>
      </c>
      <c r="N86" s="15">
        <f t="shared" si="15"/>
        <v>13.384484359956387</v>
      </c>
    </row>
    <row r="87" spans="2:14" x14ac:dyDescent="0.55000000000000004">
      <c r="B87" s="3">
        <v>83</v>
      </c>
      <c r="C87" s="3"/>
      <c r="D87" s="3"/>
      <c r="E87" s="3">
        <f t="shared" si="8"/>
        <v>38676.896871991259</v>
      </c>
      <c r="F87" s="8">
        <f>(Zadání!$C$11*E87)/30.5</f>
        <v>25.36189958819099</v>
      </c>
      <c r="G87" s="8">
        <f t="shared" si="9"/>
        <v>2031.330853921804</v>
      </c>
      <c r="H87" s="3">
        <f t="shared" si="10"/>
        <v>38702.258771579451</v>
      </c>
      <c r="I87" s="3">
        <f>(H87)*Zadání!$C$10/365</f>
        <v>8.482686854044811</v>
      </c>
      <c r="J87" s="3">
        <f t="shared" si="11"/>
        <v>679.41060451170915</v>
      </c>
      <c r="K87" s="3">
        <f t="shared" si="12"/>
        <v>38710.741458433498</v>
      </c>
      <c r="L87" s="41">
        <f t="shared" si="13"/>
        <v>38710.741458433498</v>
      </c>
      <c r="M87" s="3">
        <f t="shared" si="14"/>
        <v>2710.7414584335129</v>
      </c>
      <c r="N87" s="15">
        <f t="shared" si="15"/>
        <v>13.553707292167564</v>
      </c>
    </row>
    <row r="88" spans="2:14" x14ac:dyDescent="0.55000000000000004">
      <c r="B88" s="3">
        <v>84</v>
      </c>
      <c r="C88" s="3"/>
      <c r="D88" s="3"/>
      <c r="E88" s="3">
        <f t="shared" si="8"/>
        <v>38710.741458433498</v>
      </c>
      <c r="F88" s="8">
        <f>(Zadání!$C$11*E88)/30.5</f>
        <v>25.384092759628526</v>
      </c>
      <c r="G88" s="8">
        <f t="shared" si="9"/>
        <v>2056.7149466814326</v>
      </c>
      <c r="H88" s="3">
        <f t="shared" si="10"/>
        <v>38736.12555119313</v>
      </c>
      <c r="I88" s="3">
        <f>(H88)*Zadání!$C$10/365</f>
        <v>8.4901097098505485</v>
      </c>
      <c r="J88" s="3">
        <f t="shared" si="11"/>
        <v>687.90071422155972</v>
      </c>
      <c r="K88" s="3">
        <f t="shared" si="12"/>
        <v>38744.615660902979</v>
      </c>
      <c r="L88" s="41">
        <f t="shared" si="13"/>
        <v>38744.615660902979</v>
      </c>
      <c r="M88" s="3">
        <f t="shared" si="14"/>
        <v>2744.6156609029922</v>
      </c>
      <c r="N88" s="15">
        <f t="shared" si="15"/>
        <v>13.723078304514962</v>
      </c>
    </row>
    <row r="89" spans="2:14" x14ac:dyDescent="0.55000000000000004">
      <c r="B89" s="3">
        <v>85</v>
      </c>
      <c r="C89" s="3"/>
      <c r="D89" s="3"/>
      <c r="E89" s="3">
        <f t="shared" si="8"/>
        <v>38744.615660902979</v>
      </c>
      <c r="F89" s="8">
        <f>(Zadání!$C$11*E89)/30.5</f>
        <v>25.406305351411792</v>
      </c>
      <c r="G89" s="8">
        <f t="shared" si="9"/>
        <v>2082.1212520328445</v>
      </c>
      <c r="H89" s="3">
        <f t="shared" si="10"/>
        <v>38770.02196625439</v>
      </c>
      <c r="I89" s="3">
        <f>(H89)*Zadání!$C$10/365</f>
        <v>8.4975390610968535</v>
      </c>
      <c r="J89" s="3">
        <f t="shared" si="11"/>
        <v>696.39825328265658</v>
      </c>
      <c r="K89" s="3">
        <f t="shared" si="12"/>
        <v>38778.519505315489</v>
      </c>
      <c r="L89" s="41">
        <f t="shared" si="13"/>
        <v>38778.519505315489</v>
      </c>
      <c r="M89" s="3">
        <f t="shared" si="14"/>
        <v>2778.5195053155012</v>
      </c>
      <c r="N89" s="15">
        <f t="shared" si="15"/>
        <v>13.892597526577505</v>
      </c>
    </row>
    <row r="90" spans="2:14" x14ac:dyDescent="0.55000000000000004">
      <c r="B90" s="3">
        <v>86</v>
      </c>
      <c r="C90" s="3"/>
      <c r="D90" s="3"/>
      <c r="E90" s="3">
        <f t="shared" si="8"/>
        <v>38778.519505315489</v>
      </c>
      <c r="F90" s="8">
        <f>(Zadání!$C$11*E90)/30.5</f>
        <v>25.428537380534745</v>
      </c>
      <c r="G90" s="8">
        <f t="shared" si="9"/>
        <v>2107.5497894133791</v>
      </c>
      <c r="H90" s="3">
        <f t="shared" si="10"/>
        <v>38803.948042696022</v>
      </c>
      <c r="I90" s="3">
        <f>(H90)*Zadání!$C$10/365</f>
        <v>8.5049749134676205</v>
      </c>
      <c r="J90" s="3">
        <f t="shared" si="11"/>
        <v>704.90322819612425</v>
      </c>
      <c r="K90" s="3">
        <f t="shared" si="12"/>
        <v>38812.453017609492</v>
      </c>
      <c r="L90" s="41">
        <f t="shared" si="13"/>
        <v>38812.453017609492</v>
      </c>
      <c r="M90" s="3">
        <f t="shared" si="14"/>
        <v>2812.4530176095031</v>
      </c>
      <c r="N90" s="15">
        <f t="shared" si="15"/>
        <v>14.062265088047516</v>
      </c>
    </row>
    <row r="91" spans="2:14" x14ac:dyDescent="0.55000000000000004">
      <c r="B91" s="3">
        <v>87</v>
      </c>
      <c r="C91" s="3"/>
      <c r="D91" s="3"/>
      <c r="E91" s="3">
        <f t="shared" si="8"/>
        <v>38812.453017609492</v>
      </c>
      <c r="F91" s="8">
        <f>(Zadání!$C$11*E91)/30.5</f>
        <v>25.450788864006224</v>
      </c>
      <c r="G91" s="8">
        <f t="shared" si="9"/>
        <v>2133.0005782773856</v>
      </c>
      <c r="H91" s="3">
        <f t="shared" si="10"/>
        <v>38837.9038064735</v>
      </c>
      <c r="I91" s="3">
        <f>(H91)*Zadání!$C$10/365</f>
        <v>8.5124172726517262</v>
      </c>
      <c r="J91" s="3">
        <f t="shared" si="11"/>
        <v>713.41564546877601</v>
      </c>
      <c r="K91" s="3">
        <f t="shared" si="12"/>
        <v>38846.41622374615</v>
      </c>
      <c r="L91" s="41">
        <f t="shared" si="13"/>
        <v>38846.41622374615</v>
      </c>
      <c r="M91" s="3">
        <f t="shared" si="14"/>
        <v>2846.4162237461614</v>
      </c>
      <c r="N91" s="15">
        <f t="shared" si="15"/>
        <v>14.232081118730807</v>
      </c>
    </row>
    <row r="92" spans="2:14" x14ac:dyDescent="0.55000000000000004">
      <c r="B92" s="3">
        <v>88</v>
      </c>
      <c r="C92" s="3"/>
      <c r="D92" s="3"/>
      <c r="E92" s="3">
        <f t="shared" si="8"/>
        <v>38846.41622374615</v>
      </c>
      <c r="F92" s="8">
        <f>(Zadání!$C$11*E92)/30.5</f>
        <v>25.473059818849933</v>
      </c>
      <c r="G92" s="8">
        <f t="shared" si="9"/>
        <v>2158.4736380962354</v>
      </c>
      <c r="H92" s="3">
        <f t="shared" si="10"/>
        <v>38871.889283564997</v>
      </c>
      <c r="I92" s="3">
        <f>(H92)*Zadání!$C$10/365</f>
        <v>8.5198661443430126</v>
      </c>
      <c r="J92" s="3">
        <f t="shared" si="11"/>
        <v>721.93551161311905</v>
      </c>
      <c r="K92" s="3">
        <f t="shared" si="12"/>
        <v>38880.40914970934</v>
      </c>
      <c r="L92" s="41">
        <f t="shared" si="13"/>
        <v>38880.40914970934</v>
      </c>
      <c r="M92" s="3">
        <f t="shared" si="14"/>
        <v>2880.4091497093546</v>
      </c>
      <c r="N92" s="15">
        <f t="shared" si="15"/>
        <v>14.402045748546772</v>
      </c>
    </row>
    <row r="93" spans="2:14" x14ac:dyDescent="0.55000000000000004">
      <c r="B93" s="3">
        <v>89</v>
      </c>
      <c r="C93" s="3"/>
      <c r="D93" s="3"/>
      <c r="E93" s="3">
        <f t="shared" si="8"/>
        <v>38880.40914970934</v>
      </c>
      <c r="F93" s="8">
        <f>(Zadání!$C$11*E93)/30.5</f>
        <v>25.495350262104484</v>
      </c>
      <c r="G93" s="8">
        <f t="shared" si="9"/>
        <v>2183.9689883583401</v>
      </c>
      <c r="H93" s="3">
        <f t="shared" si="10"/>
        <v>38905.904499971446</v>
      </c>
      <c r="I93" s="3">
        <f>(H93)*Zadání!$C$10/365</f>
        <v>8.5273215342403166</v>
      </c>
      <c r="J93" s="3">
        <f t="shared" si="11"/>
        <v>730.46283314735933</v>
      </c>
      <c r="K93" s="3">
        <f t="shared" si="12"/>
        <v>38914.431821505685</v>
      </c>
      <c r="L93" s="41">
        <f t="shared" si="13"/>
        <v>38914.431821505685</v>
      </c>
      <c r="M93" s="3">
        <f t="shared" si="14"/>
        <v>2914.4318215056992</v>
      </c>
      <c r="N93" s="15">
        <f t="shared" si="15"/>
        <v>14.572159107528496</v>
      </c>
    </row>
    <row r="94" spans="2:14" x14ac:dyDescent="0.55000000000000004">
      <c r="B94" s="3">
        <v>90</v>
      </c>
      <c r="C94" s="3"/>
      <c r="D94" s="3"/>
      <c r="E94" s="3">
        <f t="shared" si="8"/>
        <v>38914.431821505685</v>
      </c>
      <c r="F94" s="8">
        <f>(Zadání!$C$11*E94)/30.5</f>
        <v>25.517660210823401</v>
      </c>
      <c r="G94" s="8">
        <f t="shared" si="9"/>
        <v>2209.4866485691637</v>
      </c>
      <c r="H94" s="3">
        <f t="shared" si="10"/>
        <v>38939.94948171651</v>
      </c>
      <c r="I94" s="3">
        <f>(H94)*Zadání!$C$10/365</f>
        <v>8.5347834480474543</v>
      </c>
      <c r="J94" s="3">
        <f t="shared" si="11"/>
        <v>738.99761659540684</v>
      </c>
      <c r="K94" s="3">
        <f t="shared" si="12"/>
        <v>38948.484265164559</v>
      </c>
      <c r="L94" s="41">
        <f t="shared" si="13"/>
        <v>38948.484265164559</v>
      </c>
      <c r="M94" s="3">
        <f t="shared" si="14"/>
        <v>2948.4842651645704</v>
      </c>
      <c r="N94" s="15">
        <f t="shared" si="15"/>
        <v>14.742421325822852</v>
      </c>
    </row>
    <row r="95" spans="2:14" x14ac:dyDescent="0.55000000000000004">
      <c r="B95" s="3">
        <v>91</v>
      </c>
      <c r="C95" s="3"/>
      <c r="D95" s="3"/>
      <c r="E95" s="3">
        <f t="shared" si="8"/>
        <v>38948.484265164559</v>
      </c>
      <c r="F95" s="8">
        <f>(Zadání!$C$11*E95)/30.5</f>
        <v>25.53998968207512</v>
      </c>
      <c r="G95" s="8">
        <f t="shared" si="9"/>
        <v>2235.0266382512386</v>
      </c>
      <c r="H95" s="3">
        <f t="shared" si="10"/>
        <v>38974.024254846634</v>
      </c>
      <c r="I95" s="3">
        <f>(H95)*Zadání!$C$10/365</f>
        <v>8.542251891473235</v>
      </c>
      <c r="J95" s="3">
        <f t="shared" si="11"/>
        <v>747.5398684868801</v>
      </c>
      <c r="K95" s="3">
        <f t="shared" si="12"/>
        <v>38982.566506738105</v>
      </c>
      <c r="L95" s="41">
        <f t="shared" si="13"/>
        <v>38982.566506738105</v>
      </c>
      <c r="M95" s="3">
        <f t="shared" si="14"/>
        <v>2982.5665067381187</v>
      </c>
      <c r="N95" s="15">
        <f t="shared" si="15"/>
        <v>14.912832533690594</v>
      </c>
    </row>
    <row r="96" spans="2:14" x14ac:dyDescent="0.55000000000000004">
      <c r="B96" s="3">
        <v>92</v>
      </c>
      <c r="C96" s="3"/>
      <c r="D96" s="3"/>
      <c r="E96" s="3">
        <f t="shared" si="8"/>
        <v>38982.566506738105</v>
      </c>
      <c r="F96" s="8">
        <f>(Zadání!$C$11*E96)/30.5</f>
        <v>25.562338692943023</v>
      </c>
      <c r="G96" s="8">
        <f t="shared" si="9"/>
        <v>2260.5889769441815</v>
      </c>
      <c r="H96" s="3">
        <f t="shared" si="10"/>
        <v>39008.128845431049</v>
      </c>
      <c r="I96" s="3">
        <f>(H96)*Zadání!$C$10/365</f>
        <v>8.5497268702314635</v>
      </c>
      <c r="J96" s="3">
        <f t="shared" si="11"/>
        <v>756.08959535711153</v>
      </c>
      <c r="K96" s="3">
        <f t="shared" si="12"/>
        <v>39016.67857230128</v>
      </c>
      <c r="L96" s="41">
        <f t="shared" si="13"/>
        <v>39016.67857230128</v>
      </c>
      <c r="M96" s="3">
        <f t="shared" si="14"/>
        <v>3016.6785723012931</v>
      </c>
      <c r="N96" s="15">
        <f t="shared" si="15"/>
        <v>15.083392861506466</v>
      </c>
    </row>
    <row r="97" spans="2:14" x14ac:dyDescent="0.55000000000000004">
      <c r="B97" s="3">
        <v>93</v>
      </c>
      <c r="C97" s="3"/>
      <c r="D97" s="3"/>
      <c r="E97" s="3">
        <f t="shared" si="8"/>
        <v>39016.67857230128</v>
      </c>
      <c r="F97" s="8">
        <f>(Zadání!$C$11*E97)/30.5</f>
        <v>25.58470726052543</v>
      </c>
      <c r="G97" s="8">
        <f t="shared" si="9"/>
        <v>2286.1736842047071</v>
      </c>
      <c r="H97" s="3">
        <f t="shared" si="10"/>
        <v>39042.263279561805</v>
      </c>
      <c r="I97" s="3">
        <f>(H97)*Zadání!$C$10/365</f>
        <v>8.5572083900409428</v>
      </c>
      <c r="J97" s="3">
        <f t="shared" si="11"/>
        <v>764.64680374715249</v>
      </c>
      <c r="K97" s="3">
        <f t="shared" si="12"/>
        <v>39050.820487951845</v>
      </c>
      <c r="L97" s="41">
        <f t="shared" si="13"/>
        <v>39050.820487951845</v>
      </c>
      <c r="M97" s="3">
        <f t="shared" si="14"/>
        <v>3050.8204879518598</v>
      </c>
      <c r="N97" s="15">
        <f t="shared" si="15"/>
        <v>15.254102439759299</v>
      </c>
    </row>
    <row r="98" spans="2:14" x14ac:dyDescent="0.55000000000000004">
      <c r="B98" s="3">
        <v>94</v>
      </c>
      <c r="C98" s="3"/>
      <c r="D98" s="3"/>
      <c r="E98" s="3">
        <f t="shared" si="8"/>
        <v>39050.820487951845</v>
      </c>
      <c r="F98" s="8">
        <f>(Zadání!$C$11*E98)/30.5</f>
        <v>25.607095401935638</v>
      </c>
      <c r="G98" s="8">
        <f t="shared" si="9"/>
        <v>2311.7807796066427</v>
      </c>
      <c r="H98" s="3">
        <f t="shared" si="10"/>
        <v>39076.427583353783</v>
      </c>
      <c r="I98" s="3">
        <f>(H98)*Zadání!$C$10/365</f>
        <v>8.5646964566254873</v>
      </c>
      <c r="J98" s="3">
        <f t="shared" si="11"/>
        <v>773.21150020377797</v>
      </c>
      <c r="K98" s="3">
        <f t="shared" si="12"/>
        <v>39084.992279810409</v>
      </c>
      <c r="L98" s="41">
        <f t="shared" si="13"/>
        <v>39084.992279810409</v>
      </c>
      <c r="M98" s="3">
        <f t="shared" si="14"/>
        <v>3084.9922798104208</v>
      </c>
      <c r="N98" s="15">
        <f t="shared" si="15"/>
        <v>15.424961399052103</v>
      </c>
    </row>
    <row r="99" spans="2:14" x14ac:dyDescent="0.55000000000000004">
      <c r="B99" s="3">
        <v>95</v>
      </c>
      <c r="C99" s="3"/>
      <c r="D99" s="3"/>
      <c r="E99" s="3">
        <f t="shared" si="8"/>
        <v>39084.992279810409</v>
      </c>
      <c r="F99" s="8">
        <f>(Zadání!$C$11*E99)/30.5</f>
        <v>25.62950313430191</v>
      </c>
      <c r="G99" s="8">
        <f t="shared" si="9"/>
        <v>2337.4102827409447</v>
      </c>
      <c r="H99" s="3">
        <f t="shared" si="10"/>
        <v>39110.621782944712</v>
      </c>
      <c r="I99" s="3">
        <f>(H99)*Zadání!$C$10/365</f>
        <v>8.5721910757139099</v>
      </c>
      <c r="J99" s="3">
        <f t="shared" si="11"/>
        <v>781.7836912794919</v>
      </c>
      <c r="K99" s="3">
        <f t="shared" si="12"/>
        <v>39119.193974020425</v>
      </c>
      <c r="L99" s="41">
        <f t="shared" si="13"/>
        <v>39119.193974020425</v>
      </c>
      <c r="M99" s="3">
        <f t="shared" si="14"/>
        <v>3119.1939740204366</v>
      </c>
      <c r="N99" s="15">
        <f t="shared" si="15"/>
        <v>15.595969870102182</v>
      </c>
    </row>
    <row r="100" spans="2:14" x14ac:dyDescent="0.55000000000000004">
      <c r="B100" s="3">
        <v>96</v>
      </c>
      <c r="C100" s="3"/>
      <c r="D100" s="3"/>
      <c r="E100" s="3">
        <f t="shared" si="8"/>
        <v>39119.193974020425</v>
      </c>
      <c r="F100" s="8">
        <f>(Zadání!$C$11*E100)/30.5</f>
        <v>25.651930474767493</v>
      </c>
      <c r="G100" s="8">
        <f t="shared" si="9"/>
        <v>2363.0622132157123</v>
      </c>
      <c r="H100" s="3">
        <f t="shared" si="10"/>
        <v>39144.845904495196</v>
      </c>
      <c r="I100" s="3">
        <f>(H100)*Zadání!$C$10/365</f>
        <v>8.5796922530400437</v>
      </c>
      <c r="J100" s="3">
        <f t="shared" si="11"/>
        <v>790.363383532532</v>
      </c>
      <c r="K100" s="3">
        <f t="shared" si="12"/>
        <v>39153.425596748239</v>
      </c>
      <c r="L100" s="41">
        <f t="shared" si="13"/>
        <v>39153.425596748239</v>
      </c>
      <c r="M100" s="3">
        <f t="shared" si="14"/>
        <v>3153.4255967482441</v>
      </c>
      <c r="N100" s="15">
        <f t="shared" si="15"/>
        <v>15.76712798374122</v>
      </c>
    </row>
    <row r="101" spans="2:14" x14ac:dyDescent="0.55000000000000004">
      <c r="B101" s="3">
        <v>97</v>
      </c>
      <c r="C101" s="3"/>
      <c r="D101" s="3"/>
      <c r="E101" s="3">
        <f t="shared" si="8"/>
        <v>39153.425596748239</v>
      </c>
      <c r="F101" s="8">
        <f>(Zadání!$C$11*E101)/30.5</f>
        <v>25.674377440490648</v>
      </c>
      <c r="G101" s="8">
        <f t="shared" si="9"/>
        <v>2388.7365906562031</v>
      </c>
      <c r="H101" s="3">
        <f t="shared" si="10"/>
        <v>39179.099974188728</v>
      </c>
      <c r="I101" s="3">
        <f>(H101)*Zadání!$C$10/365</f>
        <v>8.5871999943427344</v>
      </c>
      <c r="J101" s="3">
        <f t="shared" si="11"/>
        <v>798.95058352687477</v>
      </c>
      <c r="K101" s="3">
        <f t="shared" si="12"/>
        <v>39187.687174183069</v>
      </c>
      <c r="L101" s="41">
        <f t="shared" si="13"/>
        <v>39187.687174183069</v>
      </c>
      <c r="M101" s="3">
        <f t="shared" si="14"/>
        <v>3187.6871741830778</v>
      </c>
      <c r="N101" s="15">
        <f t="shared" si="15"/>
        <v>15.93843587091539</v>
      </c>
    </row>
    <row r="102" spans="2:14" x14ac:dyDescent="0.55000000000000004">
      <c r="B102" s="3">
        <v>98</v>
      </c>
      <c r="C102" s="3"/>
      <c r="D102" s="3"/>
      <c r="E102" s="3">
        <f t="shared" si="8"/>
        <v>39187.687174183069</v>
      </c>
      <c r="F102" s="8">
        <f>(Zadání!$C$11*E102)/30.5</f>
        <v>25.696844048644635</v>
      </c>
      <c r="G102" s="8">
        <f t="shared" si="9"/>
        <v>2414.433434704848</v>
      </c>
      <c r="H102" s="3">
        <f t="shared" si="10"/>
        <v>39213.384018231714</v>
      </c>
      <c r="I102" s="3">
        <f>(H102)*Zadání!$C$10/365</f>
        <v>8.594714305365855</v>
      </c>
      <c r="J102" s="3">
        <f t="shared" si="11"/>
        <v>807.54529783224064</v>
      </c>
      <c r="K102" s="3">
        <f t="shared" si="12"/>
        <v>39221.978732537078</v>
      </c>
      <c r="L102" s="41">
        <f t="shared" si="13"/>
        <v>39221.978732537078</v>
      </c>
      <c r="M102" s="3">
        <f t="shared" si="14"/>
        <v>3221.9787325370885</v>
      </c>
      <c r="N102" s="15">
        <f t="shared" si="15"/>
        <v>16.109893662685444</v>
      </c>
    </row>
    <row r="103" spans="2:14" x14ac:dyDescent="0.55000000000000004">
      <c r="B103" s="3">
        <v>99</v>
      </c>
      <c r="C103" s="3"/>
      <c r="D103" s="3"/>
      <c r="E103" s="3">
        <f t="shared" si="8"/>
        <v>39221.978732537078</v>
      </c>
      <c r="F103" s="8">
        <f>(Zadání!$C$11*E103)/30.5</f>
        <v>25.719330316417757</v>
      </c>
      <c r="G103" s="8">
        <f t="shared" si="9"/>
        <v>2440.1527650212656</v>
      </c>
      <c r="H103" s="3">
        <f t="shared" si="10"/>
        <v>39247.698062853495</v>
      </c>
      <c r="I103" s="3">
        <f>(H103)*Zadání!$C$10/365</f>
        <v>8.6022351918583002</v>
      </c>
      <c r="J103" s="3">
        <f t="shared" si="11"/>
        <v>816.14753302409895</v>
      </c>
      <c r="K103" s="3">
        <f t="shared" si="12"/>
        <v>39256.300298045353</v>
      </c>
      <c r="L103" s="41">
        <f t="shared" si="13"/>
        <v>39256.300298045353</v>
      </c>
      <c r="M103" s="3">
        <f t="shared" si="14"/>
        <v>3256.3002980453648</v>
      </c>
      <c r="N103" s="15">
        <f t="shared" si="15"/>
        <v>16.281501490226823</v>
      </c>
    </row>
    <row r="104" spans="2:14" x14ac:dyDescent="0.55000000000000004">
      <c r="B104" s="3">
        <v>100</v>
      </c>
      <c r="C104" s="3"/>
      <c r="D104" s="3"/>
      <c r="E104" s="3">
        <f t="shared" si="8"/>
        <v>39256.300298045353</v>
      </c>
      <c r="F104" s="8">
        <f>(Zadání!$C$11*E104)/30.5</f>
        <v>25.741836261013347</v>
      </c>
      <c r="G104" s="8">
        <f t="shared" si="9"/>
        <v>2465.8946012822789</v>
      </c>
      <c r="H104" s="3">
        <f t="shared" si="10"/>
        <v>39282.042134306364</v>
      </c>
      <c r="I104" s="3">
        <f>(H104)*Zadání!$C$10/365</f>
        <v>8.6097626595739971</v>
      </c>
      <c r="J104" s="3">
        <f t="shared" si="11"/>
        <v>824.75729568367296</v>
      </c>
      <c r="K104" s="3">
        <f t="shared" si="12"/>
        <v>39290.651896965937</v>
      </c>
      <c r="L104" s="41">
        <f t="shared" si="13"/>
        <v>39290.651896965937</v>
      </c>
      <c r="M104" s="3">
        <f t="shared" si="14"/>
        <v>3290.6518969659519</v>
      </c>
      <c r="N104" s="15">
        <f t="shared" si="15"/>
        <v>16.453259484829758</v>
      </c>
    </row>
    <row r="105" spans="2:14" x14ac:dyDescent="0.55000000000000004">
      <c r="B105" s="3">
        <v>101</v>
      </c>
      <c r="C105" s="3"/>
      <c r="D105" s="3"/>
      <c r="E105" s="3">
        <f t="shared" si="8"/>
        <v>39290.651896965937</v>
      </c>
      <c r="F105" s="8">
        <f>(Zadání!$C$11*E105)/30.5</f>
        <v>25.764361899649796</v>
      </c>
      <c r="G105" s="8">
        <f t="shared" si="9"/>
        <v>2491.6589631819288</v>
      </c>
      <c r="H105" s="3">
        <f t="shared" si="10"/>
        <v>39316.416258865589</v>
      </c>
      <c r="I105" s="3">
        <f>(H105)*Zadání!$C$10/365</f>
        <v>8.6172967142719106</v>
      </c>
      <c r="J105" s="3">
        <f t="shared" si="11"/>
        <v>833.37459239794487</v>
      </c>
      <c r="K105" s="3">
        <f t="shared" si="12"/>
        <v>39325.033555579859</v>
      </c>
      <c r="L105" s="41">
        <f t="shared" si="13"/>
        <v>39325.033555579859</v>
      </c>
      <c r="M105" s="3">
        <f t="shared" si="14"/>
        <v>3325.0335555798738</v>
      </c>
      <c r="N105" s="15">
        <f t="shared" si="15"/>
        <v>16.625167777899367</v>
      </c>
    </row>
    <row r="106" spans="2:14" x14ac:dyDescent="0.55000000000000004">
      <c r="B106" s="3">
        <v>102</v>
      </c>
      <c r="C106" s="3"/>
      <c r="D106" s="3"/>
      <c r="E106" s="3">
        <f t="shared" si="8"/>
        <v>39325.033555579859</v>
      </c>
      <c r="F106" s="8">
        <f>(Zadání!$C$11*E106)/30.5</f>
        <v>25.786907249560564</v>
      </c>
      <c r="G106" s="8">
        <f t="shared" si="9"/>
        <v>2517.4458704314893</v>
      </c>
      <c r="H106" s="3">
        <f t="shared" si="10"/>
        <v>39350.820462829419</v>
      </c>
      <c r="I106" s="3">
        <f>(H106)*Zadání!$C$10/365</f>
        <v>8.6248373617160379</v>
      </c>
      <c r="J106" s="3">
        <f t="shared" si="11"/>
        <v>841.99942975966087</v>
      </c>
      <c r="K106" s="3">
        <f t="shared" si="12"/>
        <v>39359.445300191132</v>
      </c>
      <c r="L106" s="41">
        <f t="shared" si="13"/>
        <v>39359.445300191132</v>
      </c>
      <c r="M106" s="3">
        <f t="shared" si="14"/>
        <v>3359.4453001911502</v>
      </c>
      <c r="N106" s="15">
        <f t="shared" si="15"/>
        <v>16.797226500955752</v>
      </c>
    </row>
    <row r="107" spans="2:14" x14ac:dyDescent="0.55000000000000004">
      <c r="B107" s="3">
        <v>103</v>
      </c>
      <c r="C107" s="3"/>
      <c r="D107" s="3"/>
      <c r="E107" s="3">
        <f t="shared" si="8"/>
        <v>39359.445300191132</v>
      </c>
      <c r="F107" s="8">
        <f>(Zadání!$C$11*E107)/30.5</f>
        <v>25.809472327994186</v>
      </c>
      <c r="G107" s="8">
        <f t="shared" si="9"/>
        <v>2543.2553427594835</v>
      </c>
      <c r="H107" s="3">
        <f t="shared" si="10"/>
        <v>39385.254772519125</v>
      </c>
      <c r="I107" s="3">
        <f>(H107)*Zadání!$C$10/365</f>
        <v>8.6323846076754247</v>
      </c>
      <c r="J107" s="3">
        <f t="shared" si="11"/>
        <v>850.63181436733635</v>
      </c>
      <c r="K107" s="3">
        <f t="shared" si="12"/>
        <v>39393.887157126803</v>
      </c>
      <c r="L107" s="41">
        <f t="shared" si="13"/>
        <v>39393.887157126803</v>
      </c>
      <c r="M107" s="3">
        <f t="shared" si="14"/>
        <v>3393.8871571268201</v>
      </c>
      <c r="N107" s="15">
        <f t="shared" si="15"/>
        <v>16.969435785634101</v>
      </c>
    </row>
    <row r="108" spans="2:14" x14ac:dyDescent="0.55000000000000004">
      <c r="B108" s="3">
        <v>104</v>
      </c>
      <c r="C108" s="3"/>
      <c r="D108" s="3"/>
      <c r="E108" s="3">
        <f t="shared" si="8"/>
        <v>39393.887157126803</v>
      </c>
      <c r="F108" s="8">
        <f>(Zadání!$C$11*E108)/30.5</f>
        <v>25.832057152214297</v>
      </c>
      <c r="G108" s="8">
        <f t="shared" si="9"/>
        <v>2569.087399911698</v>
      </c>
      <c r="H108" s="3">
        <f t="shared" si="10"/>
        <v>39419.719214279015</v>
      </c>
      <c r="I108" s="3">
        <f>(H108)*Zadání!$C$10/365</f>
        <v>8.6399384579241687</v>
      </c>
      <c r="J108" s="3">
        <f t="shared" si="11"/>
        <v>859.27175282526048</v>
      </c>
      <c r="K108" s="3">
        <f t="shared" si="12"/>
        <v>39428.359152736943</v>
      </c>
      <c r="L108" s="41">
        <f t="shared" si="13"/>
        <v>39428.359152736943</v>
      </c>
      <c r="M108" s="3">
        <f t="shared" si="14"/>
        <v>3428.3591527369585</v>
      </c>
      <c r="N108" s="15">
        <f t="shared" si="15"/>
        <v>17.141795763684794</v>
      </c>
    </row>
    <row r="109" spans="2:14" x14ac:dyDescent="0.55000000000000004">
      <c r="B109" s="3">
        <v>105</v>
      </c>
      <c r="C109" s="3"/>
      <c r="D109" s="3"/>
      <c r="E109" s="3">
        <f t="shared" si="8"/>
        <v>39428.359152736943</v>
      </c>
      <c r="F109" s="8">
        <f>(Zadání!$C$11*E109)/30.5</f>
        <v>25.854661739499633</v>
      </c>
      <c r="G109" s="8">
        <f t="shared" si="9"/>
        <v>2594.9420616511975</v>
      </c>
      <c r="H109" s="3">
        <f t="shared" si="10"/>
        <v>39454.213814476439</v>
      </c>
      <c r="I109" s="3">
        <f>(H109)*Zadání!$C$10/365</f>
        <v>8.6474989182414124</v>
      </c>
      <c r="J109" s="3">
        <f t="shared" si="11"/>
        <v>867.91925174350195</v>
      </c>
      <c r="K109" s="3">
        <f t="shared" si="12"/>
        <v>39462.861313394678</v>
      </c>
      <c r="L109" s="41">
        <f t="shared" si="13"/>
        <v>39462.861313394678</v>
      </c>
      <c r="M109" s="3">
        <f t="shared" si="14"/>
        <v>3462.8613133946992</v>
      </c>
      <c r="N109" s="15">
        <f t="shared" si="15"/>
        <v>17.314306566973496</v>
      </c>
    </row>
    <row r="110" spans="2:14" x14ac:dyDescent="0.55000000000000004">
      <c r="B110" s="3">
        <v>106</v>
      </c>
      <c r="C110" s="3"/>
      <c r="D110" s="3"/>
      <c r="E110" s="3">
        <f t="shared" si="8"/>
        <v>39462.861313394678</v>
      </c>
      <c r="F110" s="8">
        <f>(Zadání!$C$11*E110)/30.5</f>
        <v>25.877286107144052</v>
      </c>
      <c r="G110" s="8">
        <f t="shared" si="9"/>
        <v>2620.8193477583413</v>
      </c>
      <c r="H110" s="3">
        <f t="shared" si="10"/>
        <v>39488.738599501819</v>
      </c>
      <c r="I110" s="3">
        <f>(H110)*Zadání!$C$10/365</f>
        <v>8.6550659944113573</v>
      </c>
      <c r="J110" s="3">
        <f t="shared" si="11"/>
        <v>876.57431773791325</v>
      </c>
      <c r="K110" s="3">
        <f t="shared" si="12"/>
        <v>39497.393665496231</v>
      </c>
      <c r="L110" s="41">
        <f t="shared" si="13"/>
        <v>39497.393665496231</v>
      </c>
      <c r="M110" s="3">
        <f t="shared" si="14"/>
        <v>3497.3936654962545</v>
      </c>
      <c r="N110" s="15">
        <f t="shared" si="15"/>
        <v>17.486968327481272</v>
      </c>
    </row>
    <row r="111" spans="2:14" x14ac:dyDescent="0.55000000000000004">
      <c r="B111" s="3">
        <v>107</v>
      </c>
      <c r="C111" s="3"/>
      <c r="D111" s="3"/>
      <c r="E111" s="3">
        <f t="shared" si="8"/>
        <v>39497.393665496231</v>
      </c>
      <c r="F111" s="8">
        <f>(Zadání!$C$11*E111)/30.5</f>
        <v>25.899930272456544</v>
      </c>
      <c r="G111" s="8">
        <f t="shared" si="9"/>
        <v>2646.7192780307978</v>
      </c>
      <c r="H111" s="3">
        <f t="shared" si="10"/>
        <v>39523.293595768686</v>
      </c>
      <c r="I111" s="3">
        <f>(H111)*Zadání!$C$10/365</f>
        <v>8.6626396922232747</v>
      </c>
      <c r="J111" s="3">
        <f t="shared" si="11"/>
        <v>885.2369574301365</v>
      </c>
      <c r="K111" s="3">
        <f t="shared" si="12"/>
        <v>39531.956235460908</v>
      </c>
      <c r="L111" s="41">
        <f t="shared" si="13"/>
        <v>39531.956235460908</v>
      </c>
      <c r="M111" s="3">
        <f t="shared" si="14"/>
        <v>3531.9562354609343</v>
      </c>
      <c r="N111" s="15">
        <f t="shared" si="15"/>
        <v>17.659781177304673</v>
      </c>
    </row>
    <row r="112" spans="2:14" x14ac:dyDescent="0.55000000000000004">
      <c r="B112" s="3">
        <v>108</v>
      </c>
      <c r="C112" s="3"/>
      <c r="D112" s="3"/>
      <c r="E112" s="3">
        <f t="shared" si="8"/>
        <v>39531.956235460908</v>
      </c>
      <c r="F112" s="8">
        <f>(Zadání!$C$11*E112)/30.5</f>
        <v>25.922594252761254</v>
      </c>
      <c r="G112" s="8">
        <f t="shared" si="9"/>
        <v>2672.6418722835592</v>
      </c>
      <c r="H112" s="3">
        <f t="shared" si="10"/>
        <v>39557.878829713671</v>
      </c>
      <c r="I112" s="3">
        <f>(H112)*Zadání!$C$10/365</f>
        <v>8.6702200174714896</v>
      </c>
      <c r="J112" s="3">
        <f t="shared" si="11"/>
        <v>893.90717744760798</v>
      </c>
      <c r="K112" s="3">
        <f t="shared" si="12"/>
        <v>39566.54904973114</v>
      </c>
      <c r="L112" s="41">
        <f t="shared" si="13"/>
        <v>39566.54904973114</v>
      </c>
      <c r="M112" s="3">
        <f t="shared" si="14"/>
        <v>3566.5490497311671</v>
      </c>
      <c r="N112" s="15">
        <f t="shared" si="15"/>
        <v>17.832745248655836</v>
      </c>
    </row>
    <row r="113" spans="2:14" x14ac:dyDescent="0.55000000000000004">
      <c r="B113" s="3">
        <v>109</v>
      </c>
      <c r="C113" s="3"/>
      <c r="D113" s="3"/>
      <c r="E113" s="3">
        <f t="shared" si="8"/>
        <v>39566.54904973114</v>
      </c>
      <c r="F113" s="8">
        <f>(Zadání!$C$11*E113)/30.5</f>
        <v>25.945278065397467</v>
      </c>
      <c r="G113" s="8">
        <f t="shared" si="9"/>
        <v>2698.5871503489566</v>
      </c>
      <c r="H113" s="3">
        <f t="shared" si="10"/>
        <v>39592.494327796536</v>
      </c>
      <c r="I113" s="3">
        <f>(H113)*Zadání!$C$10/365</f>
        <v>8.6778069759554057</v>
      </c>
      <c r="J113" s="3">
        <f t="shared" si="11"/>
        <v>902.58498442356336</v>
      </c>
      <c r="K113" s="3">
        <f t="shared" si="12"/>
        <v>39601.172134772489</v>
      </c>
      <c r="L113" s="41">
        <f t="shared" si="13"/>
        <v>39601.172134772489</v>
      </c>
      <c r="M113" s="3">
        <f t="shared" si="14"/>
        <v>3601.1721347725197</v>
      </c>
      <c r="N113" s="15">
        <f t="shared" si="15"/>
        <v>18.0058606738626</v>
      </c>
    </row>
    <row r="114" spans="2:14" x14ac:dyDescent="0.55000000000000004">
      <c r="B114" s="3">
        <v>110</v>
      </c>
      <c r="C114" s="3"/>
      <c r="D114" s="3"/>
      <c r="E114" s="3">
        <f t="shared" si="8"/>
        <v>39601.172134772489</v>
      </c>
      <c r="F114" s="8">
        <f>(Zadání!$C$11*E114)/30.5</f>
        <v>25.967981727719668</v>
      </c>
      <c r="G114" s="8">
        <f t="shared" si="9"/>
        <v>2724.5551320766763</v>
      </c>
      <c r="H114" s="3">
        <f t="shared" si="10"/>
        <v>39627.14011650021</v>
      </c>
      <c r="I114" s="3">
        <f>(H114)*Zadání!$C$10/365</f>
        <v>8.6854005734794981</v>
      </c>
      <c r="J114" s="3">
        <f t="shared" si="11"/>
        <v>911.27038499704281</v>
      </c>
      <c r="K114" s="3">
        <f t="shared" si="12"/>
        <v>39635.825517073688</v>
      </c>
      <c r="L114" s="41">
        <f t="shared" si="13"/>
        <v>39635.825517073688</v>
      </c>
      <c r="M114" s="3">
        <f t="shared" si="14"/>
        <v>3635.8255170737193</v>
      </c>
      <c r="N114" s="15">
        <f t="shared" si="15"/>
        <v>18.179127585368597</v>
      </c>
    </row>
    <row r="115" spans="2:14" x14ac:dyDescent="0.55000000000000004">
      <c r="B115" s="3">
        <v>111</v>
      </c>
      <c r="C115" s="3"/>
      <c r="D115" s="3"/>
      <c r="E115" s="3">
        <f t="shared" si="8"/>
        <v>39635.825517073688</v>
      </c>
      <c r="F115" s="8">
        <f>(Zadání!$C$11*E115)/30.5</f>
        <v>25.990705257097499</v>
      </c>
      <c r="G115" s="8">
        <f t="shared" si="9"/>
        <v>2750.5458373337738</v>
      </c>
      <c r="H115" s="3">
        <f t="shared" si="10"/>
        <v>39661.816222330788</v>
      </c>
      <c r="I115" s="3">
        <f>(H115)*Zadání!$C$10/365</f>
        <v>8.6930008158533241</v>
      </c>
      <c r="J115" s="3">
        <f t="shared" si="11"/>
        <v>919.96338581289615</v>
      </c>
      <c r="K115" s="3">
        <f t="shared" si="12"/>
        <v>39670.509223146641</v>
      </c>
      <c r="L115" s="41">
        <f t="shared" si="13"/>
        <v>39670.509223146641</v>
      </c>
      <c r="M115" s="3">
        <f t="shared" si="14"/>
        <v>3670.5092231466697</v>
      </c>
      <c r="N115" s="15">
        <f t="shared" si="15"/>
        <v>18.352546115733347</v>
      </c>
    </row>
    <row r="116" spans="2:14" x14ac:dyDescent="0.55000000000000004">
      <c r="B116" s="3">
        <v>112</v>
      </c>
      <c r="C116" s="3"/>
      <c r="D116" s="3"/>
      <c r="E116" s="3">
        <f t="shared" si="8"/>
        <v>39670.509223146641</v>
      </c>
      <c r="F116" s="8">
        <f>(Zadání!$C$11*E116)/30.5</f>
        <v>26.013448670915832</v>
      </c>
      <c r="G116" s="8">
        <f t="shared" si="9"/>
        <v>2776.5592860046895</v>
      </c>
      <c r="H116" s="3">
        <f t="shared" si="10"/>
        <v>39696.522671817555</v>
      </c>
      <c r="I116" s="3">
        <f>(H116)*Zadání!$C$10/365</f>
        <v>8.7006077088915177</v>
      </c>
      <c r="J116" s="3">
        <f t="shared" si="11"/>
        <v>928.66399352178769</v>
      </c>
      <c r="K116" s="3">
        <f t="shared" si="12"/>
        <v>39705.223279526443</v>
      </c>
      <c r="L116" s="41">
        <f t="shared" si="13"/>
        <v>39705.223279526443</v>
      </c>
      <c r="M116" s="3">
        <f t="shared" si="14"/>
        <v>3705.2232795264772</v>
      </c>
      <c r="N116" s="15">
        <f t="shared" si="15"/>
        <v>18.526116397632386</v>
      </c>
    </row>
    <row r="117" spans="2:14" x14ac:dyDescent="0.55000000000000004">
      <c r="B117" s="3">
        <v>113</v>
      </c>
      <c r="C117" s="3"/>
      <c r="D117" s="3"/>
      <c r="E117" s="3">
        <f t="shared" si="8"/>
        <v>39705.223279526443</v>
      </c>
      <c r="F117" s="8">
        <f>(Zadání!$C$11*E117)/30.5</f>
        <v>26.036211986574717</v>
      </c>
      <c r="G117" s="8">
        <f t="shared" si="9"/>
        <v>2802.5954979912644</v>
      </c>
      <c r="H117" s="3">
        <f t="shared" si="10"/>
        <v>39731.259491513018</v>
      </c>
      <c r="I117" s="3">
        <f>(H117)*Zadání!$C$10/365</f>
        <v>8.708221258413813</v>
      </c>
      <c r="J117" s="3">
        <f t="shared" si="11"/>
        <v>937.37221478020149</v>
      </c>
      <c r="K117" s="3">
        <f t="shared" si="12"/>
        <v>39739.967712771431</v>
      </c>
      <c r="L117" s="41">
        <f t="shared" si="13"/>
        <v>39739.967712771431</v>
      </c>
      <c r="M117" s="3">
        <f t="shared" si="14"/>
        <v>3739.9677127714658</v>
      </c>
      <c r="N117" s="15">
        <f t="shared" si="15"/>
        <v>18.69983856385733</v>
      </c>
    </row>
    <row r="118" spans="2:14" x14ac:dyDescent="0.55000000000000004">
      <c r="B118" s="3">
        <v>114</v>
      </c>
      <c r="C118" s="3"/>
      <c r="D118" s="3"/>
      <c r="E118" s="3">
        <f t="shared" si="8"/>
        <v>39739.967712771431</v>
      </c>
      <c r="F118" s="8">
        <f>(Zadání!$C$11*E118)/30.5</f>
        <v>26.058995221489464</v>
      </c>
      <c r="G118" s="8">
        <f t="shared" si="9"/>
        <v>2828.654493212754</v>
      </c>
      <c r="H118" s="3">
        <f t="shared" si="10"/>
        <v>39766.026707992918</v>
      </c>
      <c r="I118" s="3">
        <f>(H118)*Zadání!$C$10/365</f>
        <v>8.7158414702450244</v>
      </c>
      <c r="J118" s="3">
        <f t="shared" si="11"/>
        <v>946.08805625044647</v>
      </c>
      <c r="K118" s="3">
        <f t="shared" si="12"/>
        <v>39774.742549463161</v>
      </c>
      <c r="L118" s="41">
        <f t="shared" si="13"/>
        <v>39774.742549463161</v>
      </c>
      <c r="M118" s="3">
        <f t="shared" si="14"/>
        <v>3774.7425494632007</v>
      </c>
      <c r="N118" s="15">
        <f t="shared" si="15"/>
        <v>18.873712747316002</v>
      </c>
    </row>
    <row r="119" spans="2:14" x14ac:dyDescent="0.55000000000000004">
      <c r="B119" s="3">
        <v>115</v>
      </c>
      <c r="C119" s="3"/>
      <c r="D119" s="3"/>
      <c r="E119" s="3">
        <f t="shared" si="8"/>
        <v>39774.742549463161</v>
      </c>
      <c r="F119" s="8">
        <f>(Zadání!$C$11*E119)/30.5</f>
        <v>26.081798393090597</v>
      </c>
      <c r="G119" s="8">
        <f t="shared" si="9"/>
        <v>2854.7362916058446</v>
      </c>
      <c r="H119" s="3">
        <f t="shared" si="10"/>
        <v>39800.824347856251</v>
      </c>
      <c r="I119" s="3">
        <f>(H119)*Zadání!$C$10/365</f>
        <v>8.7234683502150681</v>
      </c>
      <c r="J119" s="3">
        <f t="shared" si="11"/>
        <v>954.81152460066153</v>
      </c>
      <c r="K119" s="3">
        <f t="shared" si="12"/>
        <v>39809.547816206468</v>
      </c>
      <c r="L119" s="41">
        <f t="shared" si="13"/>
        <v>39809.547816206468</v>
      </c>
      <c r="M119" s="3">
        <f t="shared" si="14"/>
        <v>3809.547816206506</v>
      </c>
      <c r="N119" s="15">
        <f t="shared" si="15"/>
        <v>19.047739081032532</v>
      </c>
    </row>
    <row r="120" spans="2:14" x14ac:dyDescent="0.55000000000000004">
      <c r="B120" s="3">
        <v>116</v>
      </c>
      <c r="C120" s="3"/>
      <c r="D120" s="3"/>
      <c r="E120" s="3">
        <f t="shared" si="8"/>
        <v>39809.547816206468</v>
      </c>
      <c r="F120" s="8">
        <f>(Zadání!$C$11*E120)/30.5</f>
        <v>26.104621518823915</v>
      </c>
      <c r="G120" s="8">
        <f t="shared" si="9"/>
        <v>2880.8409131246685</v>
      </c>
      <c r="H120" s="3">
        <f t="shared" si="10"/>
        <v>39835.652437725294</v>
      </c>
      <c r="I120" s="3">
        <f>(H120)*Zadání!$C$10/365</f>
        <v>8.7311019041589688</v>
      </c>
      <c r="J120" s="3">
        <f t="shared" si="11"/>
        <v>963.54262650482053</v>
      </c>
      <c r="K120" s="3">
        <f t="shared" si="12"/>
        <v>39844.383539629453</v>
      </c>
      <c r="L120" s="41">
        <f t="shared" si="13"/>
        <v>39844.383539629453</v>
      </c>
      <c r="M120" s="3">
        <f t="shared" si="14"/>
        <v>3844.383539629489</v>
      </c>
      <c r="N120" s="15">
        <f t="shared" si="15"/>
        <v>19.221917698147443</v>
      </c>
    </row>
    <row r="121" spans="2:14" x14ac:dyDescent="0.55000000000000004">
      <c r="B121" s="3">
        <v>117</v>
      </c>
      <c r="C121" s="3"/>
      <c r="D121" s="3"/>
      <c r="E121" s="3">
        <f t="shared" si="8"/>
        <v>39844.383539629453</v>
      </c>
      <c r="F121" s="8">
        <f>(Zadání!$C$11*E121)/30.5</f>
        <v>26.127464616150462</v>
      </c>
      <c r="G121" s="8">
        <f t="shared" si="9"/>
        <v>2906.9683777408191</v>
      </c>
      <c r="H121" s="3">
        <f t="shared" si="10"/>
        <v>39870.5110042456</v>
      </c>
      <c r="I121" s="3">
        <f>(H121)*Zadání!$C$10/365</f>
        <v>8.7387421379168444</v>
      </c>
      <c r="J121" s="3">
        <f t="shared" si="11"/>
        <v>972.28136864273733</v>
      </c>
      <c r="K121" s="3">
        <f t="shared" si="12"/>
        <v>39879.249746383517</v>
      </c>
      <c r="L121" s="41">
        <f t="shared" si="13"/>
        <v>39879.249746383517</v>
      </c>
      <c r="M121" s="3">
        <f t="shared" si="14"/>
        <v>3879.2497463835562</v>
      </c>
      <c r="N121" s="15">
        <f t="shared" si="15"/>
        <v>19.39624873191778</v>
      </c>
    </row>
    <row r="122" spans="2:14" x14ac:dyDescent="0.55000000000000004">
      <c r="B122" s="3">
        <v>118</v>
      </c>
      <c r="C122" s="3"/>
      <c r="D122" s="3"/>
      <c r="E122" s="3">
        <f t="shared" si="8"/>
        <v>39879.249746383517</v>
      </c>
      <c r="F122" s="8">
        <f>(Zadání!$C$11*E122)/30.5</f>
        <v>26.150327702546569</v>
      </c>
      <c r="G122" s="8">
        <f t="shared" si="9"/>
        <v>2933.1187054433658</v>
      </c>
      <c r="H122" s="3">
        <f t="shared" si="10"/>
        <v>39905.400074086065</v>
      </c>
      <c r="I122" s="3">
        <f>(H122)*Zadání!$C$10/365</f>
        <v>8.746389057333932</v>
      </c>
      <c r="J122" s="3">
        <f t="shared" si="11"/>
        <v>981.02775770007122</v>
      </c>
      <c r="K122" s="3">
        <f t="shared" si="12"/>
        <v>39914.146463143399</v>
      </c>
      <c r="L122" s="41">
        <f t="shared" si="13"/>
        <v>39914.146463143399</v>
      </c>
      <c r="M122" s="3">
        <f t="shared" si="14"/>
        <v>3914.1464631434369</v>
      </c>
      <c r="N122" s="15">
        <f t="shared" si="15"/>
        <v>19.570732315717184</v>
      </c>
    </row>
    <row r="123" spans="2:14" x14ac:dyDescent="0.55000000000000004">
      <c r="B123" s="3">
        <v>119</v>
      </c>
      <c r="C123" s="3"/>
      <c r="D123" s="3"/>
      <c r="E123" s="3">
        <f t="shared" si="8"/>
        <v>39914.146463143399</v>
      </c>
      <c r="F123" s="8">
        <f>(Zadání!$C$11*E123)/30.5</f>
        <v>26.17321079550387</v>
      </c>
      <c r="G123" s="8">
        <f t="shared" si="9"/>
        <v>2959.2919162388698</v>
      </c>
      <c r="H123" s="3">
        <f t="shared" si="10"/>
        <v>39940.319673938902</v>
      </c>
      <c r="I123" s="3">
        <f>(H123)*Zadání!$C$10/365</f>
        <v>8.7540426682605812</v>
      </c>
      <c r="J123" s="3">
        <f t="shared" si="11"/>
        <v>989.7818003683318</v>
      </c>
      <c r="K123" s="3">
        <f t="shared" si="12"/>
        <v>39949.073716607163</v>
      </c>
      <c r="L123" s="41">
        <f t="shared" si="13"/>
        <v>39949.073716607163</v>
      </c>
      <c r="M123" s="3">
        <f t="shared" si="14"/>
        <v>3949.0737166072017</v>
      </c>
      <c r="N123" s="15">
        <f t="shared" si="15"/>
        <v>19.745368583036008</v>
      </c>
    </row>
    <row r="124" spans="2:14" x14ac:dyDescent="0.55000000000000004">
      <c r="B124" s="3">
        <v>120</v>
      </c>
      <c r="C124" s="3"/>
      <c r="D124" s="3"/>
      <c r="E124" s="3">
        <f t="shared" si="8"/>
        <v>39949.073716607163</v>
      </c>
      <c r="F124" s="8">
        <f>(Zadání!$C$11*E124)/30.5</f>
        <v>26.196113912529288</v>
      </c>
      <c r="G124" s="8">
        <f t="shared" si="9"/>
        <v>2985.488030151399</v>
      </c>
      <c r="H124" s="3">
        <f t="shared" si="10"/>
        <v>39975.26983051969</v>
      </c>
      <c r="I124" s="3">
        <f>(H124)*Zadání!$C$10/365</f>
        <v>8.7617029765522609</v>
      </c>
      <c r="J124" s="3">
        <f t="shared" si="11"/>
        <v>998.54350334488402</v>
      </c>
      <c r="K124" s="3">
        <f t="shared" si="12"/>
        <v>39984.031533496243</v>
      </c>
      <c r="L124" s="41">
        <f t="shared" si="13"/>
        <v>39984.031533496243</v>
      </c>
      <c r="M124" s="3">
        <f t="shared" si="14"/>
        <v>3984.0315334962829</v>
      </c>
      <c r="N124" s="15">
        <f t="shared" si="15"/>
        <v>19.920157667481416</v>
      </c>
    </row>
    <row r="125" spans="2:14" x14ac:dyDescent="0.55000000000000004">
      <c r="B125" s="3">
        <v>121</v>
      </c>
      <c r="C125" s="3"/>
      <c r="D125" s="3"/>
      <c r="E125" s="3">
        <f t="shared" si="8"/>
        <v>39984.031533496243</v>
      </c>
      <c r="F125" s="8">
        <f>(Zadání!$C$11*E125)/30.5</f>
        <v>26.219037071145078</v>
      </c>
      <c r="G125" s="8">
        <f t="shared" si="9"/>
        <v>3011.7070672225441</v>
      </c>
      <c r="H125" s="3">
        <f t="shared" si="10"/>
        <v>40010.25057056739</v>
      </c>
      <c r="I125" s="3">
        <f>(H125)*Zadání!$C$10/365</f>
        <v>8.769369988069565</v>
      </c>
      <c r="J125" s="3">
        <f t="shared" si="11"/>
        <v>1007.3128733329536</v>
      </c>
      <c r="K125" s="3">
        <f t="shared" si="12"/>
        <v>40019.019940555459</v>
      </c>
      <c r="L125" s="41">
        <f t="shared" si="13"/>
        <v>40019.019940555459</v>
      </c>
      <c r="M125" s="3">
        <f t="shared" si="14"/>
        <v>4019.0199405554977</v>
      </c>
      <c r="N125" s="15">
        <f t="shared" si="15"/>
        <v>20.095099702777489</v>
      </c>
    </row>
    <row r="126" spans="2:14" x14ac:dyDescent="0.55000000000000004">
      <c r="B126" s="3">
        <v>122</v>
      </c>
      <c r="C126" s="3"/>
      <c r="D126" s="3"/>
      <c r="E126" s="3">
        <f t="shared" si="8"/>
        <v>40019.019940555459</v>
      </c>
      <c r="F126" s="8">
        <f>(Zadání!$C$11*E126)/30.5</f>
        <v>26.241980288888826</v>
      </c>
      <c r="G126" s="8">
        <f t="shared" si="9"/>
        <v>3037.949047511433</v>
      </c>
      <c r="H126" s="3">
        <f t="shared" si="10"/>
        <v>40045.26192084435</v>
      </c>
      <c r="I126" s="3">
        <f>(H126)*Zadání!$C$10/365</f>
        <v>8.7770437086782138</v>
      </c>
      <c r="J126" s="3">
        <f t="shared" si="11"/>
        <v>1016.0899170416318</v>
      </c>
      <c r="K126" s="3">
        <f t="shared" si="12"/>
        <v>40054.03896455303</v>
      </c>
      <c r="L126" s="41">
        <f t="shared" si="13"/>
        <v>40054.03896455303</v>
      </c>
      <c r="M126" s="3">
        <f t="shared" si="14"/>
        <v>4054.0389645530649</v>
      </c>
      <c r="N126" s="15">
        <f t="shared" si="15"/>
        <v>20.270194822765326</v>
      </c>
    </row>
    <row r="127" spans="2:14" x14ac:dyDescent="0.55000000000000004">
      <c r="B127" s="3">
        <v>123</v>
      </c>
      <c r="C127" s="3"/>
      <c r="D127" s="3"/>
      <c r="E127" s="3">
        <f t="shared" si="8"/>
        <v>40054.03896455303</v>
      </c>
      <c r="F127" s="8">
        <f>(Zadání!$C$11*E127)/30.5</f>
        <v>26.26494358331346</v>
      </c>
      <c r="G127" s="8">
        <f t="shared" si="9"/>
        <v>3064.2139910947467</v>
      </c>
      <c r="H127" s="3">
        <f t="shared" si="10"/>
        <v>40080.303908136346</v>
      </c>
      <c r="I127" s="3">
        <f>(H127)*Zadání!$C$10/365</f>
        <v>8.7847241442490631</v>
      </c>
      <c r="J127" s="3">
        <f t="shared" si="11"/>
        <v>1024.8746411858808</v>
      </c>
      <c r="K127" s="3">
        <f t="shared" si="12"/>
        <v>40089.088632280596</v>
      </c>
      <c r="L127" s="41">
        <f t="shared" si="13"/>
        <v>40089.088632280596</v>
      </c>
      <c r="M127" s="3">
        <f t="shared" si="14"/>
        <v>4089.0886322806273</v>
      </c>
      <c r="N127" s="15">
        <f t="shared" si="15"/>
        <v>20.445443161403137</v>
      </c>
    </row>
    <row r="128" spans="2:14" x14ac:dyDescent="0.55000000000000004">
      <c r="B128" s="3">
        <v>124</v>
      </c>
      <c r="C128" s="3"/>
      <c r="D128" s="3"/>
      <c r="E128" s="3">
        <f t="shared" si="8"/>
        <v>40089.088632280596</v>
      </c>
      <c r="F128" s="8">
        <f>(Zadání!$C$11*E128)/30.5</f>
        <v>26.287926971987275</v>
      </c>
      <c r="G128" s="8">
        <f t="shared" si="9"/>
        <v>3090.5019180667341</v>
      </c>
      <c r="H128" s="3">
        <f t="shared" si="10"/>
        <v>40115.376559252582</v>
      </c>
      <c r="I128" s="3">
        <f>(H128)*Zadání!$C$10/365</f>
        <v>8.7924113006581006</v>
      </c>
      <c r="J128" s="3">
        <f t="shared" si="11"/>
        <v>1033.667052486539</v>
      </c>
      <c r="K128" s="3">
        <f t="shared" si="12"/>
        <v>40124.168970553241</v>
      </c>
      <c r="L128" s="41">
        <f t="shared" si="13"/>
        <v>40124.168970553241</v>
      </c>
      <c r="M128" s="3">
        <f t="shared" si="14"/>
        <v>4124.1689705532735</v>
      </c>
      <c r="N128" s="15">
        <f t="shared" si="15"/>
        <v>20.620844852766368</v>
      </c>
    </row>
    <row r="129" spans="2:14" x14ac:dyDescent="0.55000000000000004">
      <c r="B129" s="3">
        <v>125</v>
      </c>
      <c r="C129" s="3"/>
      <c r="D129" s="3"/>
      <c r="E129" s="3">
        <f t="shared" ref="E129:E192" si="16">K128</f>
        <v>40124.168970553241</v>
      </c>
      <c r="F129" s="8">
        <f>(Zadání!$C$11*E129)/30.5</f>
        <v>26.310930472493929</v>
      </c>
      <c r="G129" s="8">
        <f t="shared" ref="G129:G192" si="17">F129+G128</f>
        <v>3116.8128485392281</v>
      </c>
      <c r="H129" s="3">
        <f t="shared" ref="H129:H192" si="18">F129+E129</f>
        <v>40150.479901025734</v>
      </c>
      <c r="I129" s="3">
        <f>(H129)*Zadání!$C$10/365</f>
        <v>8.8001051837864619</v>
      </c>
      <c r="J129" s="3">
        <f t="shared" ref="J129:J192" si="19">I129+J128</f>
        <v>1042.4671576703254</v>
      </c>
      <c r="K129" s="3">
        <f t="shared" ref="K129:K192" si="20">H129+I129</f>
        <v>40159.280006209519</v>
      </c>
      <c r="L129" s="41">
        <f t="shared" ref="L129:L192" si="21">K129+D129</f>
        <v>40159.280006209519</v>
      </c>
      <c r="M129" s="3">
        <f t="shared" ref="M129:M192" si="22">G129+J129</f>
        <v>4159.2800062095539</v>
      </c>
      <c r="N129" s="15">
        <f t="shared" ref="N129:N192" si="23">M129/$C$5%</f>
        <v>20.796400031047771</v>
      </c>
    </row>
    <row r="130" spans="2:14" x14ac:dyDescent="0.55000000000000004">
      <c r="B130" s="3">
        <v>126</v>
      </c>
      <c r="C130" s="3"/>
      <c r="D130" s="3"/>
      <c r="E130" s="3">
        <f t="shared" si="16"/>
        <v>40159.280006209519</v>
      </c>
      <c r="F130" s="8">
        <f>(Zadání!$C$11*E130)/30.5</f>
        <v>26.333954102432472</v>
      </c>
      <c r="G130" s="8">
        <f t="shared" si="17"/>
        <v>3143.1468026416605</v>
      </c>
      <c r="H130" s="3">
        <f t="shared" si="18"/>
        <v>40185.613960311952</v>
      </c>
      <c r="I130" s="3">
        <f>(H130)*Zadání!$C$10/365</f>
        <v>8.8078057995204269</v>
      </c>
      <c r="J130" s="3">
        <f t="shared" si="19"/>
        <v>1051.2749634698457</v>
      </c>
      <c r="K130" s="3">
        <f t="shared" si="20"/>
        <v>40194.421766111474</v>
      </c>
      <c r="L130" s="41">
        <f t="shared" si="21"/>
        <v>40194.421766111474</v>
      </c>
      <c r="M130" s="3">
        <f t="shared" si="22"/>
        <v>4194.4217661115063</v>
      </c>
      <c r="N130" s="15">
        <f t="shared" si="23"/>
        <v>20.972108830557531</v>
      </c>
    </row>
    <row r="131" spans="2:14" x14ac:dyDescent="0.55000000000000004">
      <c r="B131" s="3">
        <v>127</v>
      </c>
      <c r="C131" s="3"/>
      <c r="D131" s="3"/>
      <c r="E131" s="3">
        <f t="shared" si="16"/>
        <v>40194.421766111474</v>
      </c>
      <c r="F131" s="8">
        <f>(Zadání!$C$11*E131)/30.5</f>
        <v>26.35699787941736</v>
      </c>
      <c r="G131" s="8">
        <f t="shared" si="17"/>
        <v>3169.5038005210781</v>
      </c>
      <c r="H131" s="3">
        <f t="shared" si="18"/>
        <v>40220.778763990893</v>
      </c>
      <c r="I131" s="3">
        <f>(H131)*Zadání!$C$10/365</f>
        <v>8.8155131537514286</v>
      </c>
      <c r="J131" s="3">
        <f t="shared" si="19"/>
        <v>1060.0904766235972</v>
      </c>
      <c r="K131" s="3">
        <f t="shared" si="20"/>
        <v>40229.594277144643</v>
      </c>
      <c r="L131" s="41">
        <f t="shared" si="21"/>
        <v>40229.594277144643</v>
      </c>
      <c r="M131" s="3">
        <f t="shared" si="22"/>
        <v>4229.5942771446753</v>
      </c>
      <c r="N131" s="15">
        <f t="shared" si="23"/>
        <v>21.147971385723377</v>
      </c>
    </row>
    <row r="132" spans="2:14" x14ac:dyDescent="0.55000000000000004">
      <c r="B132" s="3">
        <v>128</v>
      </c>
      <c r="C132" s="3"/>
      <c r="D132" s="3"/>
      <c r="E132" s="3">
        <f t="shared" si="16"/>
        <v>40229.594277144643</v>
      </c>
      <c r="F132" s="8">
        <f>(Zadání!$C$11*E132)/30.5</f>
        <v>26.380061821078456</v>
      </c>
      <c r="G132" s="8">
        <f t="shared" si="17"/>
        <v>3195.8838623421566</v>
      </c>
      <c r="H132" s="3">
        <f t="shared" si="18"/>
        <v>40255.974338965723</v>
      </c>
      <c r="I132" s="3">
        <f>(H132)*Zadání!$C$10/365</f>
        <v>8.8232272523760482</v>
      </c>
      <c r="J132" s="3">
        <f t="shared" si="19"/>
        <v>1068.9137038759732</v>
      </c>
      <c r="K132" s="3">
        <f t="shared" si="20"/>
        <v>40264.797566218098</v>
      </c>
      <c r="L132" s="41">
        <f t="shared" si="21"/>
        <v>40264.797566218098</v>
      </c>
      <c r="M132" s="3">
        <f t="shared" si="22"/>
        <v>4264.7975662181298</v>
      </c>
      <c r="N132" s="15">
        <f t="shared" si="23"/>
        <v>21.323987831090648</v>
      </c>
    </row>
    <row r="133" spans="2:14" x14ac:dyDescent="0.55000000000000004">
      <c r="B133" s="3">
        <v>129</v>
      </c>
      <c r="C133" s="3"/>
      <c r="D133" s="3"/>
      <c r="E133" s="3">
        <f t="shared" si="16"/>
        <v>40264.797566218098</v>
      </c>
      <c r="F133" s="8">
        <f>(Zadání!$C$11*E133)/30.5</f>
        <v>26.403145945061048</v>
      </c>
      <c r="G133" s="8">
        <f t="shared" si="17"/>
        <v>3222.2870082872178</v>
      </c>
      <c r="H133" s="3">
        <f t="shared" si="18"/>
        <v>40291.200712163161</v>
      </c>
      <c r="I133" s="3">
        <f>(H133)*Zadání!$C$10/365</f>
        <v>8.8309481012960358</v>
      </c>
      <c r="J133" s="3">
        <f t="shared" si="19"/>
        <v>1077.7446519772693</v>
      </c>
      <c r="K133" s="3">
        <f t="shared" si="20"/>
        <v>40300.03166026446</v>
      </c>
      <c r="L133" s="41">
        <f t="shared" si="21"/>
        <v>40300.03166026446</v>
      </c>
      <c r="M133" s="3">
        <f t="shared" si="22"/>
        <v>4300.0316602644871</v>
      </c>
      <c r="N133" s="15">
        <f t="shared" si="23"/>
        <v>21.500158301322436</v>
      </c>
    </row>
    <row r="134" spans="2:14" x14ac:dyDescent="0.55000000000000004">
      <c r="B134" s="3">
        <v>130</v>
      </c>
      <c r="C134" s="3"/>
      <c r="D134" s="3"/>
      <c r="E134" s="3">
        <f t="shared" si="16"/>
        <v>40300.03166026446</v>
      </c>
      <c r="F134" s="8">
        <f>(Zadání!$C$11*E134)/30.5</f>
        <v>26.426250269025875</v>
      </c>
      <c r="G134" s="8">
        <f t="shared" si="17"/>
        <v>3248.7132585562435</v>
      </c>
      <c r="H134" s="3">
        <f t="shared" si="18"/>
        <v>40326.457910533485</v>
      </c>
      <c r="I134" s="3">
        <f>(H134)*Zadání!$C$10/365</f>
        <v>8.8386757064182984</v>
      </c>
      <c r="J134" s="3">
        <f t="shared" si="19"/>
        <v>1086.5833276836877</v>
      </c>
      <c r="K134" s="3">
        <f t="shared" si="20"/>
        <v>40335.296586239907</v>
      </c>
      <c r="L134" s="41">
        <f t="shared" si="21"/>
        <v>40335.296586239907</v>
      </c>
      <c r="M134" s="3">
        <f t="shared" si="22"/>
        <v>4335.2965862399315</v>
      </c>
      <c r="N134" s="15">
        <f t="shared" si="23"/>
        <v>21.676482931199658</v>
      </c>
    </row>
    <row r="135" spans="2:14" x14ac:dyDescent="0.55000000000000004">
      <c r="B135" s="3">
        <v>131</v>
      </c>
      <c r="C135" s="3"/>
      <c r="D135" s="3"/>
      <c r="E135" s="3">
        <f t="shared" si="16"/>
        <v>40335.296586239907</v>
      </c>
      <c r="F135" s="8">
        <f>(Zadání!$C$11*E135)/30.5</f>
        <v>26.449374810649118</v>
      </c>
      <c r="G135" s="8">
        <f t="shared" si="17"/>
        <v>3275.1626333668928</v>
      </c>
      <c r="H135" s="3">
        <f t="shared" si="18"/>
        <v>40361.745961050554</v>
      </c>
      <c r="I135" s="3">
        <f>(H135)*Zadání!$C$10/365</f>
        <v>8.8464100736549156</v>
      </c>
      <c r="J135" s="3">
        <f t="shared" si="19"/>
        <v>1095.4297377573425</v>
      </c>
      <c r="K135" s="3">
        <f t="shared" si="20"/>
        <v>40370.592371124207</v>
      </c>
      <c r="L135" s="41">
        <f t="shared" si="21"/>
        <v>40370.592371124207</v>
      </c>
      <c r="M135" s="3">
        <f t="shared" si="22"/>
        <v>4370.5923711242358</v>
      </c>
      <c r="N135" s="15">
        <f t="shared" si="23"/>
        <v>21.852961855621178</v>
      </c>
    </row>
    <row r="136" spans="2:14" x14ac:dyDescent="0.55000000000000004">
      <c r="B136" s="3">
        <v>132</v>
      </c>
      <c r="C136" s="3"/>
      <c r="D136" s="3"/>
      <c r="E136" s="3">
        <f t="shared" si="16"/>
        <v>40370.592371124207</v>
      </c>
      <c r="F136" s="8">
        <f>(Zadání!$C$11*E136)/30.5</f>
        <v>26.472519587622429</v>
      </c>
      <c r="G136" s="8">
        <f t="shared" si="17"/>
        <v>3301.6351529545154</v>
      </c>
      <c r="H136" s="3">
        <f t="shared" si="18"/>
        <v>40397.06489071183</v>
      </c>
      <c r="I136" s="3">
        <f>(H136)*Zadání!$C$10/365</f>
        <v>8.85415120892314</v>
      </c>
      <c r="J136" s="3">
        <f t="shared" si="19"/>
        <v>1104.2838889662657</v>
      </c>
      <c r="K136" s="3">
        <f t="shared" si="20"/>
        <v>40405.919041920752</v>
      </c>
      <c r="L136" s="41">
        <f t="shared" si="21"/>
        <v>40405.919041920752</v>
      </c>
      <c r="M136" s="3">
        <f t="shared" si="22"/>
        <v>4405.9190419207807</v>
      </c>
      <c r="N136" s="15">
        <f t="shared" si="23"/>
        <v>22.029595209603904</v>
      </c>
    </row>
    <row r="137" spans="2:14" x14ac:dyDescent="0.55000000000000004">
      <c r="B137" s="3">
        <v>133</v>
      </c>
      <c r="C137" s="3"/>
      <c r="D137" s="3"/>
      <c r="E137" s="3">
        <f t="shared" si="16"/>
        <v>40405.919041920752</v>
      </c>
      <c r="F137" s="8">
        <f>(Zadání!$C$11*E137)/30.5</f>
        <v>26.495684617652952</v>
      </c>
      <c r="G137" s="8">
        <f t="shared" si="17"/>
        <v>3328.1308375721683</v>
      </c>
      <c r="H137" s="3">
        <f t="shared" si="18"/>
        <v>40432.414726538402</v>
      </c>
      <c r="I137" s="3">
        <f>(H137)*Zadání!$C$10/365</f>
        <v>8.8618991181454021</v>
      </c>
      <c r="J137" s="3">
        <f t="shared" si="19"/>
        <v>1113.1457880844112</v>
      </c>
      <c r="K137" s="3">
        <f t="shared" si="20"/>
        <v>40441.276625656545</v>
      </c>
      <c r="L137" s="41">
        <f t="shared" si="21"/>
        <v>40441.276625656545</v>
      </c>
      <c r="M137" s="3">
        <f t="shared" si="22"/>
        <v>4441.2766256565792</v>
      </c>
      <c r="N137" s="15">
        <f t="shared" si="23"/>
        <v>22.206383128282894</v>
      </c>
    </row>
    <row r="138" spans="2:14" x14ac:dyDescent="0.55000000000000004">
      <c r="B138" s="3">
        <v>134</v>
      </c>
      <c r="C138" s="3"/>
      <c r="D138" s="3"/>
      <c r="E138" s="3">
        <f t="shared" si="16"/>
        <v>40441.276625656545</v>
      </c>
      <c r="F138" s="8">
        <f>(Zadání!$C$11*E138)/30.5</f>
        <v>26.518869918463309</v>
      </c>
      <c r="G138" s="8">
        <f t="shared" si="17"/>
        <v>3354.6497074906315</v>
      </c>
      <c r="H138" s="3">
        <f t="shared" si="18"/>
        <v>40467.79549557501</v>
      </c>
      <c r="I138" s="3">
        <f>(H138)*Zadání!$C$10/365</f>
        <v>8.8696538072493176</v>
      </c>
      <c r="J138" s="3">
        <f t="shared" si="19"/>
        <v>1122.0154418916604</v>
      </c>
      <c r="K138" s="3">
        <f t="shared" si="20"/>
        <v>40476.665149382257</v>
      </c>
      <c r="L138" s="41">
        <f t="shared" si="21"/>
        <v>40476.665149382257</v>
      </c>
      <c r="M138" s="3">
        <f t="shared" si="22"/>
        <v>4476.6651493822919</v>
      </c>
      <c r="N138" s="15">
        <f t="shared" si="23"/>
        <v>22.38332574691146</v>
      </c>
    </row>
    <row r="139" spans="2:14" x14ac:dyDescent="0.55000000000000004">
      <c r="B139" s="3">
        <v>135</v>
      </c>
      <c r="C139" s="3"/>
      <c r="D139" s="3"/>
      <c r="E139" s="3">
        <f t="shared" si="16"/>
        <v>40476.665149382257</v>
      </c>
      <c r="F139" s="8">
        <f>(Zadání!$C$11*E139)/30.5</f>
        <v>26.542075507791644</v>
      </c>
      <c r="G139" s="8">
        <f t="shared" si="17"/>
        <v>3381.1917829984232</v>
      </c>
      <c r="H139" s="3">
        <f t="shared" si="18"/>
        <v>40503.207224890051</v>
      </c>
      <c r="I139" s="3">
        <f>(H139)*Zadání!$C$10/365</f>
        <v>8.8774152821676822</v>
      </c>
      <c r="J139" s="3">
        <f t="shared" si="19"/>
        <v>1130.8928571738281</v>
      </c>
      <c r="K139" s="3">
        <f t="shared" si="20"/>
        <v>40512.084640172216</v>
      </c>
      <c r="L139" s="41">
        <f t="shared" si="21"/>
        <v>40512.084640172216</v>
      </c>
      <c r="M139" s="3">
        <f t="shared" si="22"/>
        <v>4512.0846401722511</v>
      </c>
      <c r="N139" s="15">
        <f t="shared" si="23"/>
        <v>22.560423200861255</v>
      </c>
    </row>
    <row r="140" spans="2:14" x14ac:dyDescent="0.55000000000000004">
      <c r="B140" s="3">
        <v>136</v>
      </c>
      <c r="C140" s="3"/>
      <c r="D140" s="3"/>
      <c r="E140" s="3">
        <f t="shared" si="16"/>
        <v>40512.084640172216</v>
      </c>
      <c r="F140" s="8">
        <f>(Zadání!$C$11*E140)/30.5</f>
        <v>26.565301403391619</v>
      </c>
      <c r="G140" s="8">
        <f t="shared" si="17"/>
        <v>3407.7570844018146</v>
      </c>
      <c r="H140" s="3">
        <f t="shared" si="18"/>
        <v>40538.649941575604</v>
      </c>
      <c r="I140" s="3">
        <f>(H140)*Zadání!$C$10/365</f>
        <v>8.8851835488384889</v>
      </c>
      <c r="J140" s="3">
        <f t="shared" si="19"/>
        <v>1139.7780407226667</v>
      </c>
      <c r="K140" s="3">
        <f t="shared" si="20"/>
        <v>40547.535125124443</v>
      </c>
      <c r="L140" s="41">
        <f t="shared" si="21"/>
        <v>40547.535125124443</v>
      </c>
      <c r="M140" s="3">
        <f t="shared" si="22"/>
        <v>4547.5351251244811</v>
      </c>
      <c r="N140" s="15">
        <f t="shared" si="23"/>
        <v>22.737675625622405</v>
      </c>
    </row>
    <row r="141" spans="2:14" x14ac:dyDescent="0.55000000000000004">
      <c r="B141" s="3">
        <v>137</v>
      </c>
      <c r="C141" s="3"/>
      <c r="D141" s="3"/>
      <c r="E141" s="3">
        <f t="shared" si="16"/>
        <v>40547.535125124443</v>
      </c>
      <c r="F141" s="8">
        <f>(Zadání!$C$11*E141)/30.5</f>
        <v>26.588547623032422</v>
      </c>
      <c r="G141" s="8">
        <f t="shared" si="17"/>
        <v>3434.345632024847</v>
      </c>
      <c r="H141" s="3">
        <f t="shared" si="18"/>
        <v>40574.123672747475</v>
      </c>
      <c r="I141" s="3">
        <f>(H141)*Zadání!$C$10/365</f>
        <v>8.892958613204927</v>
      </c>
      <c r="J141" s="3">
        <f t="shared" si="19"/>
        <v>1148.6709993358716</v>
      </c>
      <c r="K141" s="3">
        <f t="shared" si="20"/>
        <v>40583.016631360682</v>
      </c>
      <c r="L141" s="41">
        <f t="shared" si="21"/>
        <v>40583.016631360682</v>
      </c>
      <c r="M141" s="3">
        <f t="shared" si="22"/>
        <v>4583.0166313607187</v>
      </c>
      <c r="N141" s="15">
        <f t="shared" si="23"/>
        <v>22.915083156803593</v>
      </c>
    </row>
    <row r="142" spans="2:14" x14ac:dyDescent="0.55000000000000004">
      <c r="B142" s="3">
        <v>138</v>
      </c>
      <c r="C142" s="3"/>
      <c r="D142" s="3"/>
      <c r="E142" s="3">
        <f t="shared" si="16"/>
        <v>40583.016631360682</v>
      </c>
      <c r="F142" s="8">
        <f>(Zadání!$C$11*E142)/30.5</f>
        <v>26.611814184498808</v>
      </c>
      <c r="G142" s="8">
        <f t="shared" si="17"/>
        <v>3460.9574462093456</v>
      </c>
      <c r="H142" s="3">
        <f t="shared" si="18"/>
        <v>40609.628445545182</v>
      </c>
      <c r="I142" s="3">
        <f>(H142)*Zadání!$C$10/365</f>
        <v>8.900740481215383</v>
      </c>
      <c r="J142" s="3">
        <f t="shared" si="19"/>
        <v>1157.5717398170868</v>
      </c>
      <c r="K142" s="3">
        <f t="shared" si="20"/>
        <v>40618.529186026397</v>
      </c>
      <c r="L142" s="41">
        <f t="shared" si="21"/>
        <v>40618.529186026397</v>
      </c>
      <c r="M142" s="3">
        <f t="shared" si="22"/>
        <v>4618.5291860264324</v>
      </c>
      <c r="N142" s="15">
        <f t="shared" si="23"/>
        <v>23.092645930132161</v>
      </c>
    </row>
    <row r="143" spans="2:14" x14ac:dyDescent="0.55000000000000004">
      <c r="B143" s="3">
        <v>139</v>
      </c>
      <c r="C143" s="3"/>
      <c r="D143" s="3"/>
      <c r="E143" s="3">
        <f t="shared" si="16"/>
        <v>40618.529186026397</v>
      </c>
      <c r="F143" s="8">
        <f>(Zadání!$C$11*E143)/30.5</f>
        <v>26.63510110559108</v>
      </c>
      <c r="G143" s="8">
        <f t="shared" si="17"/>
        <v>3487.5925473149368</v>
      </c>
      <c r="H143" s="3">
        <f t="shared" si="18"/>
        <v>40645.164287131985</v>
      </c>
      <c r="I143" s="3">
        <f>(H143)*Zadání!$C$10/365</f>
        <v>8.9085291588234483</v>
      </c>
      <c r="J143" s="3">
        <f t="shared" si="19"/>
        <v>1166.4802689759103</v>
      </c>
      <c r="K143" s="3">
        <f t="shared" si="20"/>
        <v>40654.072816290805</v>
      </c>
      <c r="L143" s="41">
        <f t="shared" si="21"/>
        <v>40654.072816290805</v>
      </c>
      <c r="M143" s="3">
        <f t="shared" si="22"/>
        <v>4654.0728162908472</v>
      </c>
      <c r="N143" s="15">
        <f t="shared" si="23"/>
        <v>23.270364081454236</v>
      </c>
    </row>
    <row r="144" spans="2:14" x14ac:dyDescent="0.55000000000000004">
      <c r="B144" s="3">
        <v>140</v>
      </c>
      <c r="C144" s="3"/>
      <c r="D144" s="3"/>
      <c r="E144" s="3">
        <f t="shared" si="16"/>
        <v>40654.072816290805</v>
      </c>
      <c r="F144" s="8">
        <f>(Zadání!$C$11*E144)/30.5</f>
        <v>26.658408404125119</v>
      </c>
      <c r="G144" s="8">
        <f t="shared" si="17"/>
        <v>3514.2509557190619</v>
      </c>
      <c r="H144" s="3">
        <f t="shared" si="18"/>
        <v>40680.73122469493</v>
      </c>
      <c r="I144" s="3">
        <f>(H144)*Zadání!$C$10/365</f>
        <v>8.9163246519879298</v>
      </c>
      <c r="J144" s="3">
        <f t="shared" si="19"/>
        <v>1175.3965936278983</v>
      </c>
      <c r="K144" s="3">
        <f t="shared" si="20"/>
        <v>40689.647549346919</v>
      </c>
      <c r="L144" s="41">
        <f t="shared" si="21"/>
        <v>40689.647549346919</v>
      </c>
      <c r="M144" s="3">
        <f t="shared" si="22"/>
        <v>4689.6475493469607</v>
      </c>
      <c r="N144" s="15">
        <f t="shared" si="23"/>
        <v>23.448237746734804</v>
      </c>
    </row>
    <row r="145" spans="2:14" x14ac:dyDescent="0.55000000000000004">
      <c r="B145" s="3">
        <v>141</v>
      </c>
      <c r="C145" s="3"/>
      <c r="D145" s="3"/>
      <c r="E145" s="3">
        <f t="shared" si="16"/>
        <v>40689.647549346919</v>
      </c>
      <c r="F145" s="8">
        <f>(Zadání!$C$11*E145)/30.5</f>
        <v>26.681736097932408</v>
      </c>
      <c r="G145" s="8">
        <f t="shared" si="17"/>
        <v>3540.9326918169945</v>
      </c>
      <c r="H145" s="3">
        <f t="shared" si="18"/>
        <v>40716.329285444852</v>
      </c>
      <c r="I145" s="3">
        <f>(H145)*Zadání!$C$10/365</f>
        <v>8.9241269666728442</v>
      </c>
      <c r="J145" s="3">
        <f t="shared" si="19"/>
        <v>1184.3207205945712</v>
      </c>
      <c r="K145" s="3">
        <f t="shared" si="20"/>
        <v>40725.253412411526</v>
      </c>
      <c r="L145" s="41">
        <f t="shared" si="21"/>
        <v>40725.253412411526</v>
      </c>
      <c r="M145" s="3">
        <f t="shared" si="22"/>
        <v>4725.2534124115655</v>
      </c>
      <c r="N145" s="15">
        <f t="shared" si="23"/>
        <v>23.626267062057828</v>
      </c>
    </row>
    <row r="146" spans="2:14" x14ac:dyDescent="0.55000000000000004">
      <c r="B146" s="3">
        <v>142</v>
      </c>
      <c r="C146" s="3"/>
      <c r="D146" s="3"/>
      <c r="E146" s="3">
        <f t="shared" si="16"/>
        <v>40725.253412411526</v>
      </c>
      <c r="F146" s="8">
        <f>(Zadání!$C$11*E146)/30.5</f>
        <v>26.705084204860018</v>
      </c>
      <c r="G146" s="8">
        <f t="shared" si="17"/>
        <v>3567.6377760218547</v>
      </c>
      <c r="H146" s="3">
        <f t="shared" si="18"/>
        <v>40751.958496616389</v>
      </c>
      <c r="I146" s="3">
        <f>(H146)*Zadání!$C$10/365</f>
        <v>8.9319361088474274</v>
      </c>
      <c r="J146" s="3">
        <f t="shared" si="19"/>
        <v>1193.2526567034186</v>
      </c>
      <c r="K146" s="3">
        <f t="shared" si="20"/>
        <v>40760.890432725238</v>
      </c>
      <c r="L146" s="41">
        <f t="shared" si="21"/>
        <v>40760.890432725238</v>
      </c>
      <c r="M146" s="3">
        <f t="shared" si="22"/>
        <v>4760.8904327252731</v>
      </c>
      <c r="N146" s="15">
        <f t="shared" si="23"/>
        <v>23.804452163626365</v>
      </c>
    </row>
    <row r="147" spans="2:14" x14ac:dyDescent="0.55000000000000004">
      <c r="B147" s="3">
        <v>143</v>
      </c>
      <c r="C147" s="3"/>
      <c r="D147" s="3"/>
      <c r="E147" s="3">
        <f t="shared" si="16"/>
        <v>40760.890432725238</v>
      </c>
      <c r="F147" s="8">
        <f>(Zadání!$C$11*E147)/30.5</f>
        <v>26.728452742770649</v>
      </c>
      <c r="G147" s="8">
        <f t="shared" si="17"/>
        <v>3594.3662287646252</v>
      </c>
      <c r="H147" s="3">
        <f t="shared" si="18"/>
        <v>40787.618885468008</v>
      </c>
      <c r="I147" s="3">
        <f>(H147)*Zadání!$C$10/365</f>
        <v>8.9397520844861393</v>
      </c>
      <c r="J147" s="3">
        <f t="shared" si="19"/>
        <v>1202.1924087879047</v>
      </c>
      <c r="K147" s="3">
        <f t="shared" si="20"/>
        <v>40796.558637552494</v>
      </c>
      <c r="L147" s="41">
        <f t="shared" si="21"/>
        <v>40796.558637552494</v>
      </c>
      <c r="M147" s="3">
        <f t="shared" si="22"/>
        <v>4796.5586375525299</v>
      </c>
      <c r="N147" s="15">
        <f t="shared" si="23"/>
        <v>23.982793187762649</v>
      </c>
    </row>
    <row r="148" spans="2:14" x14ac:dyDescent="0.55000000000000004">
      <c r="B148" s="3">
        <v>144</v>
      </c>
      <c r="C148" s="3"/>
      <c r="D148" s="3"/>
      <c r="E148" s="3">
        <f t="shared" si="16"/>
        <v>40796.558637552494</v>
      </c>
      <c r="F148" s="8">
        <f>(Zadání!$C$11*E148)/30.5</f>
        <v>26.751841729542619</v>
      </c>
      <c r="G148" s="8">
        <f t="shared" si="17"/>
        <v>3621.118070494168</v>
      </c>
      <c r="H148" s="3">
        <f t="shared" si="18"/>
        <v>40823.310479282038</v>
      </c>
      <c r="I148" s="3">
        <f>(H148)*Zadání!$C$10/365</f>
        <v>8.9475748995686661</v>
      </c>
      <c r="J148" s="3">
        <f t="shared" si="19"/>
        <v>1211.1399836874734</v>
      </c>
      <c r="K148" s="3">
        <f t="shared" si="20"/>
        <v>40832.258054181606</v>
      </c>
      <c r="L148" s="41">
        <f t="shared" si="21"/>
        <v>40832.258054181606</v>
      </c>
      <c r="M148" s="3">
        <f t="shared" si="22"/>
        <v>4832.2580541816415</v>
      </c>
      <c r="N148" s="15">
        <f t="shared" si="23"/>
        <v>24.161290270908207</v>
      </c>
    </row>
    <row r="149" spans="2:14" x14ac:dyDescent="0.55000000000000004">
      <c r="B149" s="3">
        <v>145</v>
      </c>
      <c r="C149" s="3"/>
      <c r="D149" s="3"/>
      <c r="E149" s="3">
        <f t="shared" si="16"/>
        <v>40832.258054181606</v>
      </c>
      <c r="F149" s="8">
        <f>(Zadání!$C$11*E149)/30.5</f>
        <v>26.775251183069908</v>
      </c>
      <c r="G149" s="8">
        <f t="shared" si="17"/>
        <v>3647.893321677238</v>
      </c>
      <c r="H149" s="3">
        <f t="shared" si="18"/>
        <v>40859.033305364675</v>
      </c>
      <c r="I149" s="3">
        <f>(H149)*Zadání!$C$10/365</f>
        <v>8.9554045600799288</v>
      </c>
      <c r="J149" s="3">
        <f t="shared" si="19"/>
        <v>1220.0953882475533</v>
      </c>
      <c r="K149" s="3">
        <f t="shared" si="20"/>
        <v>40867.988709924757</v>
      </c>
      <c r="L149" s="41">
        <f t="shared" si="21"/>
        <v>40867.988709924757</v>
      </c>
      <c r="M149" s="3">
        <f t="shared" si="22"/>
        <v>4867.9887099247917</v>
      </c>
      <c r="N149" s="15">
        <f t="shared" si="23"/>
        <v>24.339943549623957</v>
      </c>
    </row>
    <row r="150" spans="2:14" x14ac:dyDescent="0.55000000000000004">
      <c r="B150" s="3">
        <v>146</v>
      </c>
      <c r="C150" s="3"/>
      <c r="D150" s="3"/>
      <c r="E150" s="3">
        <f t="shared" si="16"/>
        <v>40867.988709924757</v>
      </c>
      <c r="F150" s="8">
        <f>(Zadání!$C$11*E150)/30.5</f>
        <v>26.798681121262138</v>
      </c>
      <c r="G150" s="8">
        <f t="shared" si="17"/>
        <v>3674.6920027985002</v>
      </c>
      <c r="H150" s="3">
        <f t="shared" si="18"/>
        <v>40894.787391046018</v>
      </c>
      <c r="I150" s="3">
        <f>(H150)*Zadání!$C$10/365</f>
        <v>8.9632410720100868</v>
      </c>
      <c r="J150" s="3">
        <f t="shared" si="19"/>
        <v>1229.0586293195634</v>
      </c>
      <c r="K150" s="3">
        <f t="shared" si="20"/>
        <v>40903.750632118026</v>
      </c>
      <c r="L150" s="41">
        <f t="shared" si="21"/>
        <v>40903.750632118026</v>
      </c>
      <c r="M150" s="3">
        <f t="shared" si="22"/>
        <v>4903.7506321180635</v>
      </c>
      <c r="N150" s="15">
        <f t="shared" si="23"/>
        <v>24.518753160590318</v>
      </c>
    </row>
    <row r="151" spans="2:14" x14ac:dyDescent="0.55000000000000004">
      <c r="B151" s="3">
        <v>147</v>
      </c>
      <c r="C151" s="3"/>
      <c r="D151" s="3"/>
      <c r="E151" s="3">
        <f t="shared" si="16"/>
        <v>40903.750632118026</v>
      </c>
      <c r="F151" s="8">
        <f>(Zadání!$C$11*E151)/30.5</f>
        <v>26.822131562044607</v>
      </c>
      <c r="G151" s="8">
        <f t="shared" si="17"/>
        <v>3701.5141343605446</v>
      </c>
      <c r="H151" s="3">
        <f t="shared" si="18"/>
        <v>40930.572763680073</v>
      </c>
      <c r="I151" s="3">
        <f>(H151)*Zadání!$C$10/365</f>
        <v>8.9710844413545363</v>
      </c>
      <c r="J151" s="3">
        <f t="shared" si="19"/>
        <v>1238.029713760918</v>
      </c>
      <c r="K151" s="3">
        <f t="shared" si="20"/>
        <v>40939.54384812143</v>
      </c>
      <c r="L151" s="41">
        <f t="shared" si="21"/>
        <v>40939.54384812143</v>
      </c>
      <c r="M151" s="3">
        <f t="shared" si="22"/>
        <v>4939.5438481214624</v>
      </c>
      <c r="N151" s="15">
        <f t="shared" si="23"/>
        <v>24.697719240607313</v>
      </c>
    </row>
    <row r="152" spans="2:14" x14ac:dyDescent="0.55000000000000004">
      <c r="B152" s="3">
        <v>148</v>
      </c>
      <c r="C152" s="3"/>
      <c r="D152" s="3"/>
      <c r="E152" s="3">
        <f t="shared" si="16"/>
        <v>40939.54384812143</v>
      </c>
      <c r="F152" s="8">
        <f>(Zadání!$C$11*E152)/30.5</f>
        <v>26.845602523358313</v>
      </c>
      <c r="G152" s="8">
        <f t="shared" si="17"/>
        <v>3728.3597368839028</v>
      </c>
      <c r="H152" s="3">
        <f t="shared" si="18"/>
        <v>40966.38945064479</v>
      </c>
      <c r="I152" s="3">
        <f>(H152)*Zadání!$C$10/365</f>
        <v>8.9789346741139262</v>
      </c>
      <c r="J152" s="3">
        <f t="shared" si="19"/>
        <v>1247.0086484350318</v>
      </c>
      <c r="K152" s="3">
        <f t="shared" si="20"/>
        <v>40975.368385318907</v>
      </c>
      <c r="L152" s="41">
        <f t="shared" si="21"/>
        <v>40975.368385318907</v>
      </c>
      <c r="M152" s="3">
        <f t="shared" si="22"/>
        <v>4975.3683853189341</v>
      </c>
      <c r="N152" s="15">
        <f t="shared" si="23"/>
        <v>24.876841926594672</v>
      </c>
    </row>
    <row r="153" spans="2:14" x14ac:dyDescent="0.55000000000000004">
      <c r="B153" s="3">
        <v>149</v>
      </c>
      <c r="C153" s="3"/>
      <c r="D153" s="3"/>
      <c r="E153" s="3">
        <f t="shared" si="16"/>
        <v>40975.368385318907</v>
      </c>
      <c r="F153" s="8">
        <f>(Zadání!$C$11*E153)/30.5</f>
        <v>26.869094023159942</v>
      </c>
      <c r="G153" s="8">
        <f t="shared" si="17"/>
        <v>3755.2288309070627</v>
      </c>
      <c r="H153" s="3">
        <f t="shared" si="18"/>
        <v>41002.237479342068</v>
      </c>
      <c r="I153" s="3">
        <f>(H153)*Zadání!$C$10/365</f>
        <v>8.9867917762941527</v>
      </c>
      <c r="J153" s="3">
        <f t="shared" si="19"/>
        <v>1255.995440211326</v>
      </c>
      <c r="K153" s="3">
        <f t="shared" si="20"/>
        <v>41011.224271118364</v>
      </c>
      <c r="L153" s="41">
        <f t="shared" si="21"/>
        <v>41011.224271118364</v>
      </c>
      <c r="M153" s="3">
        <f t="shared" si="22"/>
        <v>5011.224271118389</v>
      </c>
      <c r="N153" s="15">
        <f t="shared" si="23"/>
        <v>25.056121355591944</v>
      </c>
    </row>
    <row r="154" spans="2:14" x14ac:dyDescent="0.55000000000000004">
      <c r="B154" s="3">
        <v>150</v>
      </c>
      <c r="C154" s="3"/>
      <c r="D154" s="3"/>
      <c r="E154" s="3">
        <f t="shared" si="16"/>
        <v>41011.224271118364</v>
      </c>
      <c r="F154" s="8">
        <f>(Zadání!$C$11*E154)/30.5</f>
        <v>26.892606079421878</v>
      </c>
      <c r="G154" s="8">
        <f t="shared" si="17"/>
        <v>3782.1214369864847</v>
      </c>
      <c r="H154" s="3">
        <f t="shared" si="18"/>
        <v>41038.116877197783</v>
      </c>
      <c r="I154" s="3">
        <f>(H154)*Zadání!$C$10/365</f>
        <v>8.9946557539063647</v>
      </c>
      <c r="J154" s="3">
        <f t="shared" si="19"/>
        <v>1264.9900959652323</v>
      </c>
      <c r="K154" s="3">
        <f t="shared" si="20"/>
        <v>41047.111532951691</v>
      </c>
      <c r="L154" s="41">
        <f t="shared" si="21"/>
        <v>41047.111532951691</v>
      </c>
      <c r="M154" s="3">
        <f t="shared" si="22"/>
        <v>5047.111532951717</v>
      </c>
      <c r="N154" s="15">
        <f t="shared" si="23"/>
        <v>25.235557664758584</v>
      </c>
    </row>
    <row r="155" spans="2:14" x14ac:dyDescent="0.55000000000000004">
      <c r="B155" s="3">
        <v>151</v>
      </c>
      <c r="C155" s="3"/>
      <c r="D155" s="3"/>
      <c r="E155" s="3">
        <f t="shared" si="16"/>
        <v>41047.111532951691</v>
      </c>
      <c r="F155" s="8">
        <f>(Zadání!$C$11*E155)/30.5</f>
        <v>26.916138710132255</v>
      </c>
      <c r="G155" s="8">
        <f t="shared" si="17"/>
        <v>3809.0375756966168</v>
      </c>
      <c r="H155" s="3">
        <f t="shared" si="18"/>
        <v>41074.027671661825</v>
      </c>
      <c r="I155" s="3">
        <f>(H155)*Zadání!$C$10/365</f>
        <v>9.0025266129669763</v>
      </c>
      <c r="J155" s="3">
        <f t="shared" si="19"/>
        <v>1273.9926225781992</v>
      </c>
      <c r="K155" s="3">
        <f t="shared" si="20"/>
        <v>41083.030198274791</v>
      </c>
      <c r="L155" s="41">
        <f t="shared" si="21"/>
        <v>41083.030198274791</v>
      </c>
      <c r="M155" s="3">
        <f t="shared" si="22"/>
        <v>5083.030198274816</v>
      </c>
      <c r="N155" s="15">
        <f t="shared" si="23"/>
        <v>25.41515099137408</v>
      </c>
    </row>
    <row r="156" spans="2:14" x14ac:dyDescent="0.55000000000000004">
      <c r="B156" s="3">
        <v>152</v>
      </c>
      <c r="C156" s="3"/>
      <c r="D156" s="3"/>
      <c r="E156" s="3">
        <f t="shared" si="16"/>
        <v>41083.030198274791</v>
      </c>
      <c r="F156" s="8">
        <f>(Zadání!$C$11*E156)/30.5</f>
        <v>26.939691933294945</v>
      </c>
      <c r="G156" s="8">
        <f t="shared" si="17"/>
        <v>3835.9772676299117</v>
      </c>
      <c r="H156" s="3">
        <f t="shared" si="18"/>
        <v>41109.969890208085</v>
      </c>
      <c r="I156" s="3">
        <f>(H156)*Zadání!$C$10/365</f>
        <v>9.0104043594976631</v>
      </c>
      <c r="J156" s="3">
        <f t="shared" si="19"/>
        <v>1283.0030269376969</v>
      </c>
      <c r="K156" s="3">
        <f t="shared" si="20"/>
        <v>41118.980294567584</v>
      </c>
      <c r="L156" s="41">
        <f t="shared" si="21"/>
        <v>41118.980294567584</v>
      </c>
      <c r="M156" s="3">
        <f t="shared" si="22"/>
        <v>5118.9802945676083</v>
      </c>
      <c r="N156" s="15">
        <f t="shared" si="23"/>
        <v>25.594901472838043</v>
      </c>
    </row>
    <row r="157" spans="2:14" x14ac:dyDescent="0.55000000000000004">
      <c r="B157" s="3">
        <v>153</v>
      </c>
      <c r="C157" s="3"/>
      <c r="D157" s="3"/>
      <c r="E157" s="3">
        <f t="shared" si="16"/>
        <v>41118.980294567584</v>
      </c>
      <c r="F157" s="8">
        <f>(Zadání!$C$11*E157)/30.5</f>
        <v>26.963265766929563</v>
      </c>
      <c r="G157" s="8">
        <f t="shared" si="17"/>
        <v>3862.9405333968411</v>
      </c>
      <c r="H157" s="3">
        <f t="shared" si="18"/>
        <v>41145.943560334512</v>
      </c>
      <c r="I157" s="3">
        <f>(H157)*Zadání!$C$10/365</f>
        <v>9.0182889995253728</v>
      </c>
      <c r="J157" s="3">
        <f t="shared" si="19"/>
        <v>1292.0213159372222</v>
      </c>
      <c r="K157" s="3">
        <f t="shared" si="20"/>
        <v>41154.961849334039</v>
      </c>
      <c r="L157" s="41">
        <f t="shared" si="21"/>
        <v>41154.961849334039</v>
      </c>
      <c r="M157" s="3">
        <f t="shared" si="22"/>
        <v>5154.9618493340631</v>
      </c>
      <c r="N157" s="15">
        <f t="shared" si="23"/>
        <v>25.774809246670316</v>
      </c>
    </row>
    <row r="158" spans="2:14" x14ac:dyDescent="0.55000000000000004">
      <c r="B158" s="3">
        <v>154</v>
      </c>
      <c r="C158" s="3"/>
      <c r="D158" s="3"/>
      <c r="E158" s="3">
        <f t="shared" si="16"/>
        <v>41154.961849334039</v>
      </c>
      <c r="F158" s="8">
        <f>(Zadání!$C$11*E158)/30.5</f>
        <v>26.986860229071503</v>
      </c>
      <c r="G158" s="8">
        <f t="shared" si="17"/>
        <v>3889.9273936259128</v>
      </c>
      <c r="H158" s="3">
        <f t="shared" si="18"/>
        <v>41181.948709563112</v>
      </c>
      <c r="I158" s="3">
        <f>(H158)*Zadání!$C$10/365</f>
        <v>9.0261805390823255</v>
      </c>
      <c r="J158" s="3">
        <f t="shared" si="19"/>
        <v>1301.0474964763046</v>
      </c>
      <c r="K158" s="3">
        <f t="shared" si="20"/>
        <v>41190.974890102196</v>
      </c>
      <c r="L158" s="41">
        <f t="shared" si="21"/>
        <v>41190.974890102196</v>
      </c>
      <c r="M158" s="3">
        <f t="shared" si="22"/>
        <v>5190.9748901022176</v>
      </c>
      <c r="N158" s="15">
        <f t="shared" si="23"/>
        <v>25.954874450511088</v>
      </c>
    </row>
    <row r="159" spans="2:14" x14ac:dyDescent="0.55000000000000004">
      <c r="B159" s="3">
        <v>155</v>
      </c>
      <c r="C159" s="3"/>
      <c r="D159" s="3"/>
      <c r="E159" s="3">
        <f t="shared" si="16"/>
        <v>41190.974890102196</v>
      </c>
      <c r="F159" s="8">
        <f>(Zadání!$C$11*E159)/30.5</f>
        <v>27.010475337771929</v>
      </c>
      <c r="G159" s="8">
        <f t="shared" si="17"/>
        <v>3916.9378689636847</v>
      </c>
      <c r="H159" s="3">
        <f t="shared" si="18"/>
        <v>41217.98536543997</v>
      </c>
      <c r="I159" s="3">
        <f>(H159)*Zadání!$C$10/365</f>
        <v>9.0340789842060207</v>
      </c>
      <c r="J159" s="3">
        <f t="shared" si="19"/>
        <v>1310.0815754605105</v>
      </c>
      <c r="K159" s="3">
        <f t="shared" si="20"/>
        <v>41227.019444424179</v>
      </c>
      <c r="L159" s="41">
        <f t="shared" si="21"/>
        <v>41227.019444424179</v>
      </c>
      <c r="M159" s="3">
        <f t="shared" si="22"/>
        <v>5227.0194444241952</v>
      </c>
      <c r="N159" s="15">
        <f t="shared" si="23"/>
        <v>26.135097222120976</v>
      </c>
    </row>
    <row r="160" spans="2:14" x14ac:dyDescent="0.55000000000000004">
      <c r="B160" s="3">
        <v>156</v>
      </c>
      <c r="C160" s="3"/>
      <c r="D160" s="3"/>
      <c r="E160" s="3">
        <f t="shared" si="16"/>
        <v>41227.019444424179</v>
      </c>
      <c r="F160" s="8">
        <f>(Zadání!$C$11*E160)/30.5</f>
        <v>27.034111111097822</v>
      </c>
      <c r="G160" s="8">
        <f t="shared" si="17"/>
        <v>3943.9719800747826</v>
      </c>
      <c r="H160" s="3">
        <f t="shared" si="18"/>
        <v>41254.053555535276</v>
      </c>
      <c r="I160" s="3">
        <f>(H160)*Zadání!$C$10/365</f>
        <v>9.0419843409392389</v>
      </c>
      <c r="J160" s="3">
        <f t="shared" si="19"/>
        <v>1319.1235598014498</v>
      </c>
      <c r="K160" s="3">
        <f t="shared" si="20"/>
        <v>41263.095539876216</v>
      </c>
      <c r="L160" s="41">
        <f t="shared" si="21"/>
        <v>41263.095539876216</v>
      </c>
      <c r="M160" s="3">
        <f t="shared" si="22"/>
        <v>5263.0955398762326</v>
      </c>
      <c r="N160" s="15">
        <f t="shared" si="23"/>
        <v>26.315477699381162</v>
      </c>
    </row>
    <row r="161" spans="2:14" x14ac:dyDescent="0.55000000000000004">
      <c r="B161" s="3">
        <v>157</v>
      </c>
      <c r="C161" s="3"/>
      <c r="D161" s="3"/>
      <c r="E161" s="3">
        <f t="shared" si="16"/>
        <v>41263.095539876216</v>
      </c>
      <c r="F161" s="8">
        <f>(Zadání!$C$11*E161)/30.5</f>
        <v>27.057767567131947</v>
      </c>
      <c r="G161" s="8">
        <f t="shared" si="17"/>
        <v>3971.0297476419146</v>
      </c>
      <c r="H161" s="3">
        <f t="shared" si="18"/>
        <v>41290.153307443346</v>
      </c>
      <c r="I161" s="3">
        <f>(H161)*Zadání!$C$10/365</f>
        <v>9.0498966153300486</v>
      </c>
      <c r="J161" s="3">
        <f t="shared" si="19"/>
        <v>1328.1734564167798</v>
      </c>
      <c r="K161" s="3">
        <f t="shared" si="20"/>
        <v>41299.203204058678</v>
      </c>
      <c r="L161" s="41">
        <f t="shared" si="21"/>
        <v>41299.203204058678</v>
      </c>
      <c r="M161" s="3">
        <f t="shared" si="22"/>
        <v>5299.2032040586946</v>
      </c>
      <c r="N161" s="15">
        <f t="shared" si="23"/>
        <v>26.496016020293474</v>
      </c>
    </row>
    <row r="162" spans="2:14" x14ac:dyDescent="0.55000000000000004">
      <c r="B162" s="3">
        <v>158</v>
      </c>
      <c r="C162" s="3"/>
      <c r="D162" s="3"/>
      <c r="E162" s="3">
        <f t="shared" si="16"/>
        <v>41299.203204058678</v>
      </c>
      <c r="F162" s="8">
        <f>(Zadání!$C$11*E162)/30.5</f>
        <v>27.081444723972904</v>
      </c>
      <c r="G162" s="8">
        <f t="shared" si="17"/>
        <v>3998.1111923658873</v>
      </c>
      <c r="H162" s="3">
        <f t="shared" si="18"/>
        <v>41326.284648782654</v>
      </c>
      <c r="I162" s="3">
        <f>(H162)*Zadání!$C$10/365</f>
        <v>9.0578158134318141</v>
      </c>
      <c r="J162" s="3">
        <f t="shared" si="19"/>
        <v>1337.2312722302115</v>
      </c>
      <c r="K162" s="3">
        <f t="shared" si="20"/>
        <v>41335.342464596084</v>
      </c>
      <c r="L162" s="41">
        <f t="shared" si="21"/>
        <v>41335.342464596084</v>
      </c>
      <c r="M162" s="3">
        <f t="shared" si="22"/>
        <v>5335.3424645960986</v>
      </c>
      <c r="N162" s="15">
        <f t="shared" si="23"/>
        <v>26.676712322980492</v>
      </c>
    </row>
    <row r="163" spans="2:14" x14ac:dyDescent="0.55000000000000004">
      <c r="B163" s="3">
        <v>159</v>
      </c>
      <c r="C163" s="3"/>
      <c r="D163" s="3"/>
      <c r="E163" s="3">
        <f t="shared" si="16"/>
        <v>41335.342464596084</v>
      </c>
      <c r="F163" s="8">
        <f>(Zadání!$C$11*E163)/30.5</f>
        <v>27.105142599735139</v>
      </c>
      <c r="G163" s="8">
        <f t="shared" si="17"/>
        <v>4025.2163349656225</v>
      </c>
      <c r="H163" s="3">
        <f t="shared" si="18"/>
        <v>41362.44760719582</v>
      </c>
      <c r="I163" s="3">
        <f>(H163)*Zadání!$C$10/365</f>
        <v>9.0657419413031946</v>
      </c>
      <c r="J163" s="3">
        <f t="shared" si="19"/>
        <v>1346.2970141715148</v>
      </c>
      <c r="K163" s="3">
        <f t="shared" si="20"/>
        <v>41371.513349137123</v>
      </c>
      <c r="L163" s="41">
        <f t="shared" si="21"/>
        <v>41371.513349137123</v>
      </c>
      <c r="M163" s="3">
        <f t="shared" si="22"/>
        <v>5371.5133491371371</v>
      </c>
      <c r="N163" s="15">
        <f t="shared" si="23"/>
        <v>26.857566745685684</v>
      </c>
    </row>
    <row r="164" spans="2:14" x14ac:dyDescent="0.55000000000000004">
      <c r="B164" s="3">
        <v>160</v>
      </c>
      <c r="C164" s="3"/>
      <c r="D164" s="3"/>
      <c r="E164" s="3">
        <f t="shared" si="16"/>
        <v>41371.513349137123</v>
      </c>
      <c r="F164" s="8">
        <f>(Zadání!$C$11*E164)/30.5</f>
        <v>27.128861212548934</v>
      </c>
      <c r="G164" s="8">
        <f t="shared" si="17"/>
        <v>4052.3451961781716</v>
      </c>
      <c r="H164" s="3">
        <f t="shared" si="18"/>
        <v>41398.642210349673</v>
      </c>
      <c r="I164" s="3">
        <f>(H164)*Zadání!$C$10/365</f>
        <v>9.0736750050081483</v>
      </c>
      <c r="J164" s="3">
        <f t="shared" si="19"/>
        <v>1355.370689176523</v>
      </c>
      <c r="K164" s="3">
        <f t="shared" si="20"/>
        <v>41407.715885354679</v>
      </c>
      <c r="L164" s="41">
        <f t="shared" si="21"/>
        <v>41407.715885354679</v>
      </c>
      <c r="M164" s="3">
        <f t="shared" si="22"/>
        <v>5407.7158853546944</v>
      </c>
      <c r="N164" s="15">
        <f t="shared" si="23"/>
        <v>27.03857942677347</v>
      </c>
    </row>
    <row r="165" spans="2:14" x14ac:dyDescent="0.55000000000000004">
      <c r="B165" s="3">
        <v>161</v>
      </c>
      <c r="C165" s="3"/>
      <c r="D165" s="3"/>
      <c r="E165" s="3">
        <f t="shared" si="16"/>
        <v>41407.715885354679</v>
      </c>
      <c r="F165" s="8">
        <f>(Zadání!$C$11*E165)/30.5</f>
        <v>27.152600580560446</v>
      </c>
      <c r="G165" s="8">
        <f t="shared" si="17"/>
        <v>4079.497796758732</v>
      </c>
      <c r="H165" s="3">
        <f t="shared" si="18"/>
        <v>41434.868485935236</v>
      </c>
      <c r="I165" s="3">
        <f>(H165)*Zadání!$C$10/365</f>
        <v>9.081615010615943</v>
      </c>
      <c r="J165" s="3">
        <f t="shared" si="19"/>
        <v>1364.4523041871389</v>
      </c>
      <c r="K165" s="3">
        <f t="shared" si="20"/>
        <v>41443.950100945855</v>
      </c>
      <c r="L165" s="41">
        <f t="shared" si="21"/>
        <v>41443.950100945855</v>
      </c>
      <c r="M165" s="3">
        <f t="shared" si="22"/>
        <v>5443.9501009458709</v>
      </c>
      <c r="N165" s="15">
        <f t="shared" si="23"/>
        <v>27.219750504729355</v>
      </c>
    </row>
    <row r="166" spans="2:14" x14ac:dyDescent="0.55000000000000004">
      <c r="B166" s="3">
        <v>162</v>
      </c>
      <c r="C166" s="3"/>
      <c r="D166" s="3"/>
      <c r="E166" s="3">
        <f t="shared" si="16"/>
        <v>41443.950100945855</v>
      </c>
      <c r="F166" s="8">
        <f>(Zadání!$C$11*E166)/30.5</f>
        <v>27.176360721931712</v>
      </c>
      <c r="G166" s="8">
        <f t="shared" si="17"/>
        <v>4106.6741574806638</v>
      </c>
      <c r="H166" s="3">
        <f t="shared" si="18"/>
        <v>41471.126461667787</v>
      </c>
      <c r="I166" s="3">
        <f>(H166)*Zadání!$C$10/365</f>
        <v>9.0895619642011596</v>
      </c>
      <c r="J166" s="3">
        <f t="shared" si="19"/>
        <v>1373.5418661513402</v>
      </c>
      <c r="K166" s="3">
        <f t="shared" si="20"/>
        <v>41480.216023631991</v>
      </c>
      <c r="L166" s="41">
        <f t="shared" si="21"/>
        <v>41480.216023631991</v>
      </c>
      <c r="M166" s="3">
        <f t="shared" si="22"/>
        <v>5480.2160236320042</v>
      </c>
      <c r="N166" s="15">
        <f t="shared" si="23"/>
        <v>27.401080118160021</v>
      </c>
    </row>
    <row r="167" spans="2:14" x14ac:dyDescent="0.55000000000000004">
      <c r="B167" s="3">
        <v>163</v>
      </c>
      <c r="C167" s="3"/>
      <c r="D167" s="3"/>
      <c r="E167" s="3">
        <f t="shared" si="16"/>
        <v>41480.216023631991</v>
      </c>
      <c r="F167" s="8">
        <f>(Zadání!$C$11*E167)/30.5</f>
        <v>27.200141654840653</v>
      </c>
      <c r="G167" s="8">
        <f t="shared" si="17"/>
        <v>4133.8742991355048</v>
      </c>
      <c r="H167" s="3">
        <f t="shared" si="18"/>
        <v>41507.416165286828</v>
      </c>
      <c r="I167" s="3">
        <f>(H167)*Zadání!$C$10/365</f>
        <v>9.0975158718436884</v>
      </c>
      <c r="J167" s="3">
        <f t="shared" si="19"/>
        <v>1382.6393820231838</v>
      </c>
      <c r="K167" s="3">
        <f t="shared" si="20"/>
        <v>41516.513681158671</v>
      </c>
      <c r="L167" s="41">
        <f t="shared" si="21"/>
        <v>41516.513681158671</v>
      </c>
      <c r="M167" s="3">
        <f t="shared" si="22"/>
        <v>5516.513681158689</v>
      </c>
      <c r="N167" s="15">
        <f t="shared" si="23"/>
        <v>27.582568405793445</v>
      </c>
    </row>
    <row r="168" spans="2:14" x14ac:dyDescent="0.55000000000000004">
      <c r="B168" s="3">
        <v>164</v>
      </c>
      <c r="C168" s="3"/>
      <c r="D168" s="3"/>
      <c r="E168" s="3">
        <f t="shared" si="16"/>
        <v>41516.513681158671</v>
      </c>
      <c r="F168" s="8">
        <f>(Zadání!$C$11*E168)/30.5</f>
        <v>27.223943397481097</v>
      </c>
      <c r="G168" s="8">
        <f t="shared" si="17"/>
        <v>4161.0982425329858</v>
      </c>
      <c r="H168" s="3">
        <f t="shared" si="18"/>
        <v>41543.737624556154</v>
      </c>
      <c r="I168" s="3">
        <f>(H168)*Zadání!$C$10/365</f>
        <v>9.105476739628747</v>
      </c>
      <c r="J168" s="3">
        <f t="shared" si="19"/>
        <v>1391.7448587628126</v>
      </c>
      <c r="K168" s="3">
        <f t="shared" si="20"/>
        <v>41552.843101295781</v>
      </c>
      <c r="L168" s="41">
        <f t="shared" si="21"/>
        <v>41552.843101295781</v>
      </c>
      <c r="M168" s="3">
        <f t="shared" si="22"/>
        <v>5552.8431012957981</v>
      </c>
      <c r="N168" s="15">
        <f t="shared" si="23"/>
        <v>27.76421550647899</v>
      </c>
    </row>
    <row r="169" spans="2:14" x14ac:dyDescent="0.55000000000000004">
      <c r="B169" s="3">
        <v>165</v>
      </c>
      <c r="C169" s="3"/>
      <c r="D169" s="3"/>
      <c r="E169" s="3">
        <f t="shared" si="16"/>
        <v>41552.843101295781</v>
      </c>
      <c r="F169" s="8">
        <f>(Zadání!$C$11*E169)/30.5</f>
        <v>27.247765968062808</v>
      </c>
      <c r="G169" s="8">
        <f t="shared" si="17"/>
        <v>4188.3460085010483</v>
      </c>
      <c r="H169" s="3">
        <f t="shared" si="18"/>
        <v>41580.090867263847</v>
      </c>
      <c r="I169" s="3">
        <f>(H169)*Zadání!$C$10/365</f>
        <v>9.1134445736468699</v>
      </c>
      <c r="J169" s="3">
        <f t="shared" si="19"/>
        <v>1400.8583033364594</v>
      </c>
      <c r="K169" s="3">
        <f t="shared" si="20"/>
        <v>41589.204311837493</v>
      </c>
      <c r="L169" s="41">
        <f t="shared" si="21"/>
        <v>41589.204311837493</v>
      </c>
      <c r="M169" s="3">
        <f t="shared" si="22"/>
        <v>5589.2043118375077</v>
      </c>
      <c r="N169" s="15">
        <f t="shared" si="23"/>
        <v>27.946021559187539</v>
      </c>
    </row>
    <row r="170" spans="2:14" x14ac:dyDescent="0.55000000000000004">
      <c r="B170" s="3">
        <v>166</v>
      </c>
      <c r="C170" s="3"/>
      <c r="D170" s="3"/>
      <c r="E170" s="3">
        <f t="shared" si="16"/>
        <v>41589.204311837493</v>
      </c>
      <c r="F170" s="8">
        <f>(Zadání!$C$11*E170)/30.5</f>
        <v>27.271609384811473</v>
      </c>
      <c r="G170" s="8">
        <f t="shared" si="17"/>
        <v>4215.6176178858595</v>
      </c>
      <c r="H170" s="3">
        <f t="shared" si="18"/>
        <v>41616.475921222307</v>
      </c>
      <c r="I170" s="3">
        <f>(H170)*Zadání!$C$10/365</f>
        <v>9.1214193799939309</v>
      </c>
      <c r="J170" s="3">
        <f t="shared" si="19"/>
        <v>1409.9797227164534</v>
      </c>
      <c r="K170" s="3">
        <f t="shared" si="20"/>
        <v>41625.597340602304</v>
      </c>
      <c r="L170" s="41">
        <f t="shared" si="21"/>
        <v>41625.597340602304</v>
      </c>
      <c r="M170" s="3">
        <f t="shared" si="22"/>
        <v>5625.5973406023131</v>
      </c>
      <c r="N170" s="15">
        <f t="shared" si="23"/>
        <v>28.127986703011565</v>
      </c>
    </row>
    <row r="171" spans="2:14" x14ac:dyDescent="0.55000000000000004">
      <c r="B171" s="3">
        <v>167</v>
      </c>
      <c r="C171" s="3"/>
      <c r="D171" s="3"/>
      <c r="E171" s="3">
        <f t="shared" si="16"/>
        <v>41625.597340602304</v>
      </c>
      <c r="F171" s="8">
        <f>(Zadání!$C$11*E171)/30.5</f>
        <v>27.295473665968725</v>
      </c>
      <c r="G171" s="8">
        <f t="shared" si="17"/>
        <v>4242.9130915518281</v>
      </c>
      <c r="H171" s="3">
        <f t="shared" si="18"/>
        <v>41652.892814268271</v>
      </c>
      <c r="I171" s="3">
        <f>(H171)*Zadání!$C$10/365</f>
        <v>9.129401164771128</v>
      </c>
      <c r="J171" s="3">
        <f t="shared" si="19"/>
        <v>1419.1091238812244</v>
      </c>
      <c r="K171" s="3">
        <f t="shared" si="20"/>
        <v>41662.02221543304</v>
      </c>
      <c r="L171" s="41">
        <f t="shared" si="21"/>
        <v>41662.02221543304</v>
      </c>
      <c r="M171" s="3">
        <f t="shared" si="22"/>
        <v>5662.0222154330522</v>
      </c>
      <c r="N171" s="15">
        <f t="shared" si="23"/>
        <v>28.31011107716526</v>
      </c>
    </row>
    <row r="172" spans="2:14" x14ac:dyDescent="0.55000000000000004">
      <c r="B172" s="3">
        <v>168</v>
      </c>
      <c r="C172" s="3"/>
      <c r="D172" s="3"/>
      <c r="E172" s="3">
        <f t="shared" si="16"/>
        <v>41662.02221543304</v>
      </c>
      <c r="F172" s="8">
        <f>(Zadání!$C$11*E172)/30.5</f>
        <v>27.319358829792158</v>
      </c>
      <c r="G172" s="8">
        <f t="shared" si="17"/>
        <v>4270.2324503816199</v>
      </c>
      <c r="H172" s="3">
        <f t="shared" si="18"/>
        <v>41689.341574262835</v>
      </c>
      <c r="I172" s="3">
        <f>(H172)*Zadání!$C$10/365</f>
        <v>9.1373899340850055</v>
      </c>
      <c r="J172" s="3">
        <f t="shared" si="19"/>
        <v>1428.2465138153093</v>
      </c>
      <c r="K172" s="3">
        <f t="shared" si="20"/>
        <v>41698.478964196918</v>
      </c>
      <c r="L172" s="41">
        <f t="shared" si="21"/>
        <v>41698.478964196918</v>
      </c>
      <c r="M172" s="3">
        <f t="shared" si="22"/>
        <v>5698.4789641969292</v>
      </c>
      <c r="N172" s="15">
        <f t="shared" si="23"/>
        <v>28.492394820984646</v>
      </c>
    </row>
    <row r="173" spans="2:14" x14ac:dyDescent="0.55000000000000004">
      <c r="B173" s="3">
        <v>169</v>
      </c>
      <c r="C173" s="3"/>
      <c r="D173" s="3"/>
      <c r="E173" s="3">
        <f t="shared" si="16"/>
        <v>41698.478964196918</v>
      </c>
      <c r="F173" s="8">
        <f>(Zadání!$C$11*E173)/30.5</f>
        <v>27.343264894555357</v>
      </c>
      <c r="G173" s="8">
        <f t="shared" si="17"/>
        <v>4297.5757152761753</v>
      </c>
      <c r="H173" s="3">
        <f t="shared" si="18"/>
        <v>41725.822229091471</v>
      </c>
      <c r="I173" s="3">
        <f>(H173)*Zadání!$C$10/365</f>
        <v>9.1453856940474463</v>
      </c>
      <c r="J173" s="3">
        <f t="shared" si="19"/>
        <v>1437.3918995093568</v>
      </c>
      <c r="K173" s="3">
        <f t="shared" si="20"/>
        <v>41734.967614785521</v>
      </c>
      <c r="L173" s="41">
        <f t="shared" si="21"/>
        <v>41734.967614785521</v>
      </c>
      <c r="M173" s="3">
        <f t="shared" si="22"/>
        <v>5734.9676147855316</v>
      </c>
      <c r="N173" s="15">
        <f t="shared" si="23"/>
        <v>28.67483807392766</v>
      </c>
    </row>
    <row r="174" spans="2:14" x14ac:dyDescent="0.55000000000000004">
      <c r="B174" s="3">
        <v>170</v>
      </c>
      <c r="C174" s="3"/>
      <c r="D174" s="3"/>
      <c r="E174" s="3">
        <f t="shared" si="16"/>
        <v>41734.967614785521</v>
      </c>
      <c r="F174" s="8">
        <f>(Zadání!$C$11*E174)/30.5</f>
        <v>27.367191878547885</v>
      </c>
      <c r="G174" s="8">
        <f t="shared" si="17"/>
        <v>4324.9429071547229</v>
      </c>
      <c r="H174" s="3">
        <f t="shared" si="18"/>
        <v>41762.334806664068</v>
      </c>
      <c r="I174" s="3">
        <f>(H174)*Zadání!$C$10/365</f>
        <v>9.1533884507756866</v>
      </c>
      <c r="J174" s="3">
        <f t="shared" si="19"/>
        <v>1446.5452879601326</v>
      </c>
      <c r="K174" s="3">
        <f t="shared" si="20"/>
        <v>41771.488195114842</v>
      </c>
      <c r="L174" s="41">
        <f t="shared" si="21"/>
        <v>41771.488195114842</v>
      </c>
      <c r="M174" s="3">
        <f t="shared" si="22"/>
        <v>5771.4881951148554</v>
      </c>
      <c r="N174" s="15">
        <f t="shared" si="23"/>
        <v>28.857440975574278</v>
      </c>
    </row>
    <row r="175" spans="2:14" x14ac:dyDescent="0.55000000000000004">
      <c r="B175" s="3">
        <v>171</v>
      </c>
      <c r="C175" s="3"/>
      <c r="D175" s="3"/>
      <c r="E175" s="3">
        <f t="shared" si="16"/>
        <v>41771.488195114842</v>
      </c>
      <c r="F175" s="8">
        <f>(Zadání!$C$11*E175)/30.5</f>
        <v>27.391139800075305</v>
      </c>
      <c r="G175" s="8">
        <f t="shared" si="17"/>
        <v>4352.3340469547984</v>
      </c>
      <c r="H175" s="3">
        <f t="shared" si="18"/>
        <v>41798.87933491492</v>
      </c>
      <c r="I175" s="3">
        <f>(H175)*Zadání!$C$10/365</f>
        <v>9.1613982103923117</v>
      </c>
      <c r="J175" s="3">
        <f t="shared" si="19"/>
        <v>1455.7066861705248</v>
      </c>
      <c r="K175" s="3">
        <f t="shared" si="20"/>
        <v>41808.040733125315</v>
      </c>
      <c r="L175" s="41">
        <f t="shared" si="21"/>
        <v>41808.040733125315</v>
      </c>
      <c r="M175" s="3">
        <f t="shared" si="22"/>
        <v>5808.0407331253227</v>
      </c>
      <c r="N175" s="15">
        <f t="shared" si="23"/>
        <v>29.040203665626613</v>
      </c>
    </row>
    <row r="176" spans="2:14" x14ac:dyDescent="0.55000000000000004">
      <c r="B176" s="3">
        <v>172</v>
      </c>
      <c r="C176" s="3"/>
      <c r="D176" s="3"/>
      <c r="E176" s="3">
        <f t="shared" si="16"/>
        <v>41808.040733125315</v>
      </c>
      <c r="F176" s="8">
        <f>(Zadání!$C$11*E176)/30.5</f>
        <v>27.415108677459227</v>
      </c>
      <c r="G176" s="8">
        <f t="shared" si="17"/>
        <v>4379.7491556322575</v>
      </c>
      <c r="H176" s="3">
        <f t="shared" si="18"/>
        <v>41835.455841802774</v>
      </c>
      <c r="I176" s="3">
        <f>(H176)*Zadání!$C$10/365</f>
        <v>9.1694149790252659</v>
      </c>
      <c r="J176" s="3">
        <f t="shared" si="19"/>
        <v>1464.8761011495501</v>
      </c>
      <c r="K176" s="3">
        <f t="shared" si="20"/>
        <v>41844.625256781801</v>
      </c>
      <c r="L176" s="41">
        <f t="shared" si="21"/>
        <v>41844.625256781801</v>
      </c>
      <c r="M176" s="3">
        <f t="shared" si="22"/>
        <v>5844.6252567818074</v>
      </c>
      <c r="N176" s="15">
        <f t="shared" si="23"/>
        <v>29.223126283909036</v>
      </c>
    </row>
    <row r="177" spans="2:14" x14ac:dyDescent="0.55000000000000004">
      <c r="B177" s="3">
        <v>173</v>
      </c>
      <c r="C177" s="3"/>
      <c r="D177" s="3"/>
      <c r="E177" s="3">
        <f t="shared" si="16"/>
        <v>41844.625256781801</v>
      </c>
      <c r="F177" s="8">
        <f>(Zadání!$C$11*E177)/30.5</f>
        <v>27.439098529037246</v>
      </c>
      <c r="G177" s="8">
        <f t="shared" si="17"/>
        <v>4407.1882541612949</v>
      </c>
      <c r="H177" s="3">
        <f t="shared" si="18"/>
        <v>41872.064355310838</v>
      </c>
      <c r="I177" s="3">
        <f>(H177)*Zadání!$C$10/365</f>
        <v>9.1774387628078546</v>
      </c>
      <c r="J177" s="3">
        <f t="shared" si="19"/>
        <v>1474.053539912358</v>
      </c>
      <c r="K177" s="3">
        <f t="shared" si="20"/>
        <v>41881.241794073649</v>
      </c>
      <c r="L177" s="41">
        <f t="shared" si="21"/>
        <v>41881.241794073649</v>
      </c>
      <c r="M177" s="3">
        <f t="shared" si="22"/>
        <v>5881.2417940736532</v>
      </c>
      <c r="N177" s="15">
        <f t="shared" si="23"/>
        <v>29.406208970368265</v>
      </c>
    </row>
    <row r="178" spans="2:14" x14ac:dyDescent="0.55000000000000004">
      <c r="B178" s="3">
        <v>174</v>
      </c>
      <c r="C178" s="3"/>
      <c r="D178" s="3"/>
      <c r="E178" s="3">
        <f t="shared" si="16"/>
        <v>41881.241794073649</v>
      </c>
      <c r="F178" s="8">
        <f>(Zadání!$C$11*E178)/30.5</f>
        <v>27.46310937316305</v>
      </c>
      <c r="G178" s="8">
        <f t="shared" si="17"/>
        <v>4434.6513635344581</v>
      </c>
      <c r="H178" s="3">
        <f t="shared" si="18"/>
        <v>41908.704903446815</v>
      </c>
      <c r="I178" s="3">
        <f>(H178)*Zadání!$C$10/365</f>
        <v>9.185469567878755</v>
      </c>
      <c r="J178" s="3">
        <f t="shared" si="19"/>
        <v>1483.2390094802367</v>
      </c>
      <c r="K178" s="3">
        <f t="shared" si="20"/>
        <v>41917.890373014692</v>
      </c>
      <c r="L178" s="41">
        <f t="shared" si="21"/>
        <v>41917.890373014692</v>
      </c>
      <c r="M178" s="3">
        <f t="shared" si="22"/>
        <v>5917.8903730146949</v>
      </c>
      <c r="N178" s="15">
        <f t="shared" si="23"/>
        <v>29.589451865073475</v>
      </c>
    </row>
    <row r="179" spans="2:14" x14ac:dyDescent="0.55000000000000004">
      <c r="B179" s="3">
        <v>175</v>
      </c>
      <c r="C179" s="3"/>
      <c r="D179" s="3"/>
      <c r="E179" s="3">
        <f t="shared" si="16"/>
        <v>41917.890373014692</v>
      </c>
      <c r="F179" s="8">
        <f>(Zadání!$C$11*E179)/30.5</f>
        <v>27.487141228206358</v>
      </c>
      <c r="G179" s="8">
        <f t="shared" si="17"/>
        <v>4462.1385047626645</v>
      </c>
      <c r="H179" s="3">
        <f t="shared" si="18"/>
        <v>41945.3775142429</v>
      </c>
      <c r="I179" s="3">
        <f>(H179)*Zadání!$C$10/365</f>
        <v>9.193507400382007</v>
      </c>
      <c r="J179" s="3">
        <f t="shared" si="19"/>
        <v>1492.4325168806188</v>
      </c>
      <c r="K179" s="3">
        <f t="shared" si="20"/>
        <v>41954.571021643285</v>
      </c>
      <c r="L179" s="41">
        <f t="shared" si="21"/>
        <v>41954.571021643285</v>
      </c>
      <c r="M179" s="3">
        <f t="shared" si="22"/>
        <v>5954.5710216432835</v>
      </c>
      <c r="N179" s="15">
        <f t="shared" si="23"/>
        <v>29.772855108216419</v>
      </c>
    </row>
    <row r="180" spans="2:14" x14ac:dyDescent="0.55000000000000004">
      <c r="B180" s="3">
        <v>176</v>
      </c>
      <c r="C180" s="3"/>
      <c r="D180" s="3"/>
      <c r="E180" s="3">
        <f t="shared" si="16"/>
        <v>41954.571021643285</v>
      </c>
      <c r="F180" s="8">
        <f>(Zadání!$C$11*E180)/30.5</f>
        <v>27.511194112552975</v>
      </c>
      <c r="G180" s="8">
        <f t="shared" si="17"/>
        <v>4489.6496988752178</v>
      </c>
      <c r="H180" s="3">
        <f t="shared" si="18"/>
        <v>41982.082215755836</v>
      </c>
      <c r="I180" s="3">
        <f>(H180)*Zadání!$C$10/365</f>
        <v>9.2015522664670328</v>
      </c>
      <c r="J180" s="3">
        <f t="shared" si="19"/>
        <v>1501.6340691470857</v>
      </c>
      <c r="K180" s="3">
        <f t="shared" si="20"/>
        <v>41991.283768022302</v>
      </c>
      <c r="L180" s="41">
        <f t="shared" si="21"/>
        <v>41991.283768022302</v>
      </c>
      <c r="M180" s="3">
        <f t="shared" si="22"/>
        <v>5991.2837680223038</v>
      </c>
      <c r="N180" s="15">
        <f t="shared" si="23"/>
        <v>29.956418840111517</v>
      </c>
    </row>
    <row r="181" spans="2:14" x14ac:dyDescent="0.55000000000000004">
      <c r="B181" s="3">
        <v>177</v>
      </c>
      <c r="C181" s="3"/>
      <c r="D181" s="3"/>
      <c r="E181" s="3">
        <f t="shared" si="16"/>
        <v>41991.283768022302</v>
      </c>
      <c r="F181" s="8">
        <f>(Zadání!$C$11*E181)/30.5</f>
        <v>27.535268044604791</v>
      </c>
      <c r="G181" s="8">
        <f t="shared" si="17"/>
        <v>4517.1849669198227</v>
      </c>
      <c r="H181" s="3">
        <f t="shared" si="18"/>
        <v>42018.819036066903</v>
      </c>
      <c r="I181" s="3">
        <f>(H181)*Zadání!$C$10/365</f>
        <v>9.2096041722886373</v>
      </c>
      <c r="J181" s="3">
        <f t="shared" si="19"/>
        <v>1510.8436733193744</v>
      </c>
      <c r="K181" s="3">
        <f t="shared" si="20"/>
        <v>42028.028640239194</v>
      </c>
      <c r="L181" s="41">
        <f t="shared" si="21"/>
        <v>42028.028640239194</v>
      </c>
      <c r="M181" s="3">
        <f t="shared" si="22"/>
        <v>6028.0286402391976</v>
      </c>
      <c r="N181" s="15">
        <f t="shared" si="23"/>
        <v>30.140143201195986</v>
      </c>
    </row>
    <row r="182" spans="2:14" x14ac:dyDescent="0.55000000000000004">
      <c r="B182" s="3">
        <v>178</v>
      </c>
      <c r="C182" s="3"/>
      <c r="D182" s="3"/>
      <c r="E182" s="3">
        <f t="shared" si="16"/>
        <v>42028.028640239194</v>
      </c>
      <c r="F182" s="8">
        <f>(Zadání!$C$11*E182)/30.5</f>
        <v>27.5593630427798</v>
      </c>
      <c r="G182" s="8">
        <f t="shared" si="17"/>
        <v>4544.7443299626029</v>
      </c>
      <c r="H182" s="3">
        <f t="shared" si="18"/>
        <v>42055.588003281977</v>
      </c>
      <c r="I182" s="3">
        <f>(H182)*Zadání!$C$10/365</f>
        <v>9.217663124007009</v>
      </c>
      <c r="J182" s="3">
        <f t="shared" si="19"/>
        <v>1520.0613364433814</v>
      </c>
      <c r="K182" s="3">
        <f t="shared" si="20"/>
        <v>42064.805666405984</v>
      </c>
      <c r="L182" s="41">
        <f t="shared" si="21"/>
        <v>42064.805666405984</v>
      </c>
      <c r="M182" s="3">
        <f t="shared" si="22"/>
        <v>6064.8056664059841</v>
      </c>
      <c r="N182" s="15">
        <f t="shared" si="23"/>
        <v>30.324028332029922</v>
      </c>
    </row>
    <row r="183" spans="2:14" x14ac:dyDescent="0.55000000000000004">
      <c r="B183" s="3">
        <v>179</v>
      </c>
      <c r="C183" s="3"/>
      <c r="D183" s="3"/>
      <c r="E183" s="3">
        <f t="shared" si="16"/>
        <v>42064.805666405984</v>
      </c>
      <c r="F183" s="8">
        <f>(Zadání!$C$11*E183)/30.5</f>
        <v>27.58347912551212</v>
      </c>
      <c r="G183" s="8">
        <f t="shared" si="17"/>
        <v>4572.3278090881149</v>
      </c>
      <c r="H183" s="3">
        <f t="shared" si="18"/>
        <v>42092.389145531495</v>
      </c>
      <c r="I183" s="3">
        <f>(H183)*Zadání!$C$10/365</f>
        <v>9.2257291277877247</v>
      </c>
      <c r="J183" s="3">
        <f t="shared" si="19"/>
        <v>1529.287065571169</v>
      </c>
      <c r="K183" s="3">
        <f t="shared" si="20"/>
        <v>42101.614874659281</v>
      </c>
      <c r="L183" s="41">
        <f t="shared" si="21"/>
        <v>42101.614874659281</v>
      </c>
      <c r="M183" s="3">
        <f t="shared" si="22"/>
        <v>6101.6148746592844</v>
      </c>
      <c r="N183" s="15">
        <f t="shared" si="23"/>
        <v>30.508074373296424</v>
      </c>
    </row>
    <row r="184" spans="2:14" x14ac:dyDescent="0.55000000000000004">
      <c r="B184" s="3">
        <v>180</v>
      </c>
      <c r="C184" s="3"/>
      <c r="D184" s="3"/>
      <c r="E184" s="3">
        <f t="shared" si="16"/>
        <v>42101.614874659281</v>
      </c>
      <c r="F184" s="8">
        <f>(Zadání!$C$11*E184)/30.5</f>
        <v>27.607616311251988</v>
      </c>
      <c r="G184" s="8">
        <f t="shared" si="17"/>
        <v>4599.935425399367</v>
      </c>
      <c r="H184" s="3">
        <f t="shared" si="18"/>
        <v>42129.222490970533</v>
      </c>
      <c r="I184" s="3">
        <f>(H184)*Zadání!$C$10/365</f>
        <v>9.2338021898017608</v>
      </c>
      <c r="J184" s="3">
        <f t="shared" si="19"/>
        <v>1538.5208677609708</v>
      </c>
      <c r="K184" s="3">
        <f t="shared" si="20"/>
        <v>42138.456293160336</v>
      </c>
      <c r="L184" s="41">
        <f t="shared" si="21"/>
        <v>42138.456293160336</v>
      </c>
      <c r="M184" s="3">
        <f t="shared" si="22"/>
        <v>6138.4562931603377</v>
      </c>
      <c r="N184" s="15">
        <f t="shared" si="23"/>
        <v>30.692281465801688</v>
      </c>
    </row>
    <row r="185" spans="2:14" x14ac:dyDescent="0.55000000000000004">
      <c r="B185" s="3">
        <v>181</v>
      </c>
      <c r="C185" s="3"/>
      <c r="D185" s="3"/>
      <c r="E185" s="3">
        <f t="shared" si="16"/>
        <v>42138.456293160336</v>
      </c>
      <c r="F185" s="8">
        <f>(Zadání!$C$11*E185)/30.5</f>
        <v>27.631774618465794</v>
      </c>
      <c r="G185" s="8">
        <f t="shared" si="17"/>
        <v>4627.5672000178329</v>
      </c>
      <c r="H185" s="3">
        <f t="shared" si="18"/>
        <v>42166.088067778801</v>
      </c>
      <c r="I185" s="3">
        <f>(H185)*Zadání!$C$10/365</f>
        <v>9.2418823162254906</v>
      </c>
      <c r="J185" s="3">
        <f t="shared" si="19"/>
        <v>1547.7627500771962</v>
      </c>
      <c r="K185" s="3">
        <f t="shared" si="20"/>
        <v>42175.329950095023</v>
      </c>
      <c r="L185" s="41">
        <f t="shared" si="21"/>
        <v>42175.329950095023</v>
      </c>
      <c r="M185" s="3">
        <f t="shared" si="22"/>
        <v>6175.3299500950288</v>
      </c>
      <c r="N185" s="15">
        <f t="shared" si="23"/>
        <v>30.876649750475146</v>
      </c>
    </row>
    <row r="186" spans="2:14" x14ac:dyDescent="0.55000000000000004">
      <c r="B186" s="3">
        <v>182</v>
      </c>
      <c r="C186" s="3"/>
      <c r="D186" s="3"/>
      <c r="E186" s="3">
        <f t="shared" si="16"/>
        <v>42175.329950095023</v>
      </c>
      <c r="F186" s="8">
        <f>(Zadání!$C$11*E186)/30.5</f>
        <v>27.655954065636081</v>
      </c>
      <c r="G186" s="8">
        <f t="shared" si="17"/>
        <v>4655.2231540834691</v>
      </c>
      <c r="H186" s="3">
        <f t="shared" si="18"/>
        <v>42202.985904160661</v>
      </c>
      <c r="I186" s="3">
        <f>(H186)*Zadání!$C$10/365</f>
        <v>9.2499695132406927</v>
      </c>
      <c r="J186" s="3">
        <f t="shared" si="19"/>
        <v>1557.012719590437</v>
      </c>
      <c r="K186" s="3">
        <f t="shared" si="20"/>
        <v>42212.235873673904</v>
      </c>
      <c r="L186" s="41">
        <f t="shared" si="21"/>
        <v>42212.235873673904</v>
      </c>
      <c r="M186" s="3">
        <f t="shared" si="22"/>
        <v>6212.2358736739061</v>
      </c>
      <c r="N186" s="15">
        <f t="shared" si="23"/>
        <v>31.06117936836953</v>
      </c>
    </row>
    <row r="187" spans="2:14" x14ac:dyDescent="0.55000000000000004">
      <c r="B187" s="3">
        <v>183</v>
      </c>
      <c r="C187" s="3"/>
      <c r="D187" s="3"/>
      <c r="E187" s="3">
        <f t="shared" si="16"/>
        <v>42212.235873673904</v>
      </c>
      <c r="F187" s="8">
        <f>(Zadání!$C$11*E187)/30.5</f>
        <v>27.680154671261576</v>
      </c>
      <c r="G187" s="8">
        <f t="shared" si="17"/>
        <v>4682.9033087547305</v>
      </c>
      <c r="H187" s="3">
        <f t="shared" si="18"/>
        <v>42239.916028345164</v>
      </c>
      <c r="I187" s="3">
        <f>(H187)*Zadání!$C$10/365</f>
        <v>9.2580637870345566</v>
      </c>
      <c r="J187" s="3">
        <f t="shared" si="19"/>
        <v>1566.2707833774716</v>
      </c>
      <c r="K187" s="3">
        <f t="shared" si="20"/>
        <v>42249.174092132198</v>
      </c>
      <c r="L187" s="41">
        <f t="shared" si="21"/>
        <v>42249.174092132198</v>
      </c>
      <c r="M187" s="3">
        <f t="shared" si="22"/>
        <v>6249.1740921322016</v>
      </c>
      <c r="N187" s="15">
        <f t="shared" si="23"/>
        <v>31.24587046066101</v>
      </c>
    </row>
    <row r="188" spans="2:14" x14ac:dyDescent="0.55000000000000004">
      <c r="B188" s="3">
        <v>184</v>
      </c>
      <c r="C188" s="3"/>
      <c r="D188" s="3"/>
      <c r="E188" s="3">
        <f t="shared" si="16"/>
        <v>42249.174092132198</v>
      </c>
      <c r="F188" s="8">
        <f>(Zadání!$C$11*E188)/30.5</f>
        <v>27.704376453857179</v>
      </c>
      <c r="G188" s="8">
        <f t="shared" si="17"/>
        <v>4710.607685208588</v>
      </c>
      <c r="H188" s="3">
        <f t="shared" si="18"/>
        <v>42276.878468586052</v>
      </c>
      <c r="I188" s="3">
        <f>(H188)*Zadání!$C$10/365</f>
        <v>9.2661651437996824</v>
      </c>
      <c r="J188" s="3">
        <f t="shared" si="19"/>
        <v>1575.5369485212714</v>
      </c>
      <c r="K188" s="3">
        <f t="shared" si="20"/>
        <v>42286.144633729855</v>
      </c>
      <c r="L188" s="41">
        <f t="shared" si="21"/>
        <v>42286.144633729855</v>
      </c>
      <c r="M188" s="3">
        <f t="shared" si="22"/>
        <v>6286.1446337298594</v>
      </c>
      <c r="N188" s="15">
        <f t="shared" si="23"/>
        <v>31.430723168649298</v>
      </c>
    </row>
    <row r="189" spans="2:14" x14ac:dyDescent="0.55000000000000004">
      <c r="B189" s="3">
        <v>185</v>
      </c>
      <c r="C189" s="3"/>
      <c r="D189" s="3"/>
      <c r="E189" s="3">
        <f t="shared" si="16"/>
        <v>42286.144633729855</v>
      </c>
      <c r="F189" s="8">
        <f>(Zadání!$C$11*E189)/30.5</f>
        <v>27.728619431954005</v>
      </c>
      <c r="G189" s="8">
        <f t="shared" si="17"/>
        <v>4738.336304640542</v>
      </c>
      <c r="H189" s="3">
        <f t="shared" si="18"/>
        <v>42313.873253161808</v>
      </c>
      <c r="I189" s="3">
        <f>(H189)*Zadání!$C$10/365</f>
        <v>9.2742735897340953</v>
      </c>
      <c r="J189" s="3">
        <f t="shared" si="19"/>
        <v>1584.8112221110055</v>
      </c>
      <c r="K189" s="3">
        <f t="shared" si="20"/>
        <v>42323.147526751542</v>
      </c>
      <c r="L189" s="41">
        <f t="shared" si="21"/>
        <v>42323.147526751542</v>
      </c>
      <c r="M189" s="3">
        <f t="shared" si="22"/>
        <v>6323.147526751547</v>
      </c>
      <c r="N189" s="15">
        <f t="shared" si="23"/>
        <v>31.615737633757735</v>
      </c>
    </row>
    <row r="190" spans="2:14" x14ac:dyDescent="0.55000000000000004">
      <c r="B190" s="3">
        <v>186</v>
      </c>
      <c r="C190" s="3"/>
      <c r="D190" s="3"/>
      <c r="E190" s="3">
        <f t="shared" si="16"/>
        <v>42323.147526751542</v>
      </c>
      <c r="F190" s="8">
        <f>(Zadání!$C$11*E190)/30.5</f>
        <v>27.752883624099372</v>
      </c>
      <c r="G190" s="8">
        <f t="shared" si="17"/>
        <v>4766.0891882646411</v>
      </c>
      <c r="H190" s="3">
        <f t="shared" si="18"/>
        <v>42350.900410375638</v>
      </c>
      <c r="I190" s="3">
        <f>(H190)*Zadání!$C$10/365</f>
        <v>9.2823891310412368</v>
      </c>
      <c r="J190" s="3">
        <f t="shared" si="19"/>
        <v>1594.0936112420468</v>
      </c>
      <c r="K190" s="3">
        <f t="shared" si="20"/>
        <v>42360.182799506678</v>
      </c>
      <c r="L190" s="41">
        <f t="shared" si="21"/>
        <v>42360.182799506678</v>
      </c>
      <c r="M190" s="3">
        <f t="shared" si="22"/>
        <v>6360.1827995066878</v>
      </c>
      <c r="N190" s="15">
        <f t="shared" si="23"/>
        <v>31.800913997533439</v>
      </c>
    </row>
    <row r="191" spans="2:14" x14ac:dyDescent="0.55000000000000004">
      <c r="B191" s="3">
        <v>187</v>
      </c>
      <c r="C191" s="3"/>
      <c r="D191" s="3"/>
      <c r="E191" s="3">
        <f t="shared" si="16"/>
        <v>42360.182799506678</v>
      </c>
      <c r="F191" s="8">
        <f>(Zadání!$C$11*E191)/30.5</f>
        <v>27.777169048856841</v>
      </c>
      <c r="G191" s="8">
        <f t="shared" si="17"/>
        <v>4793.8663573134982</v>
      </c>
      <c r="H191" s="3">
        <f t="shared" si="18"/>
        <v>42387.959968555537</v>
      </c>
      <c r="I191" s="3">
        <f>(H191)*Zadání!$C$10/365</f>
        <v>9.2905117739299801</v>
      </c>
      <c r="J191" s="3">
        <f t="shared" si="19"/>
        <v>1603.3841230159767</v>
      </c>
      <c r="K191" s="3">
        <f t="shared" si="20"/>
        <v>42397.250480329465</v>
      </c>
      <c r="L191" s="41">
        <f t="shared" si="21"/>
        <v>42397.250480329465</v>
      </c>
      <c r="M191" s="3">
        <f t="shared" si="22"/>
        <v>6397.2504803294751</v>
      </c>
      <c r="N191" s="15">
        <f t="shared" si="23"/>
        <v>31.986252401647377</v>
      </c>
    </row>
    <row r="192" spans="2:14" x14ac:dyDescent="0.55000000000000004">
      <c r="B192" s="3">
        <v>188</v>
      </c>
      <c r="C192" s="3"/>
      <c r="D192" s="3"/>
      <c r="E192" s="3">
        <f t="shared" si="16"/>
        <v>42397.250480329465</v>
      </c>
      <c r="F192" s="8">
        <f>(Zadání!$C$11*E192)/30.5</f>
        <v>27.801475724806206</v>
      </c>
      <c r="G192" s="8">
        <f t="shared" si="17"/>
        <v>4821.6678330383047</v>
      </c>
      <c r="H192" s="3">
        <f t="shared" si="18"/>
        <v>42425.051956054274</v>
      </c>
      <c r="I192" s="3">
        <f>(H192)*Zadání!$C$10/365</f>
        <v>9.2986415246146343</v>
      </c>
      <c r="J192" s="3">
        <f t="shared" si="19"/>
        <v>1612.6827645405913</v>
      </c>
      <c r="K192" s="3">
        <f t="shared" si="20"/>
        <v>42434.350597578887</v>
      </c>
      <c r="L192" s="41">
        <f t="shared" si="21"/>
        <v>42434.350597578887</v>
      </c>
      <c r="M192" s="3">
        <f t="shared" si="22"/>
        <v>6434.3505975788958</v>
      </c>
      <c r="N192" s="15">
        <f t="shared" si="23"/>
        <v>32.171752987894479</v>
      </c>
    </row>
    <row r="193" spans="2:14" x14ac:dyDescent="0.55000000000000004">
      <c r="B193" s="3">
        <v>189</v>
      </c>
      <c r="C193" s="3"/>
      <c r="D193" s="3"/>
      <c r="E193" s="3">
        <f t="shared" ref="E193:E256" si="24">K192</f>
        <v>42434.350597578887</v>
      </c>
      <c r="F193" s="8">
        <f>(Zadání!$C$11*E193)/30.5</f>
        <v>27.825803670543536</v>
      </c>
      <c r="G193" s="8">
        <f t="shared" ref="G193:G256" si="25">F193+G192</f>
        <v>4849.4936367088485</v>
      </c>
      <c r="H193" s="3">
        <f t="shared" ref="H193:H256" si="26">F193+E193</f>
        <v>42462.176401249431</v>
      </c>
      <c r="I193" s="3">
        <f>(H193)*Zadání!$C$10/365</f>
        <v>9.3067783893149443</v>
      </c>
      <c r="J193" s="3">
        <f t="shared" ref="J193:J256" si="27">I193+J192</f>
        <v>1621.9895429299063</v>
      </c>
      <c r="K193" s="3">
        <f t="shared" ref="K193:K256" si="28">H193+I193</f>
        <v>42471.483179638744</v>
      </c>
      <c r="L193" s="41">
        <f t="shared" ref="L193:L256" si="29">K193+D193</f>
        <v>42471.483179638744</v>
      </c>
      <c r="M193" s="3">
        <f t="shared" ref="M193:M256" si="30">G193+J193</f>
        <v>6471.4831796387552</v>
      </c>
      <c r="N193" s="15">
        <f t="shared" ref="N193:N256" si="31">M193/$C$5%</f>
        <v>32.357415898193779</v>
      </c>
    </row>
    <row r="194" spans="2:14" x14ac:dyDescent="0.55000000000000004">
      <c r="B194" s="3">
        <v>190</v>
      </c>
      <c r="C194" s="3"/>
      <c r="D194" s="3"/>
      <c r="E194" s="3">
        <f t="shared" si="24"/>
        <v>42471.483179638744</v>
      </c>
      <c r="F194" s="8">
        <f>(Zadání!$C$11*E194)/30.5</f>
        <v>27.850152904681146</v>
      </c>
      <c r="G194" s="8">
        <f t="shared" si="25"/>
        <v>4877.3437896135292</v>
      </c>
      <c r="H194" s="3">
        <f t="shared" si="26"/>
        <v>42499.333332543429</v>
      </c>
      <c r="I194" s="3">
        <f>(H194)*Zadání!$C$10/365</f>
        <v>9.3149223742560956</v>
      </c>
      <c r="J194" s="3">
        <f t="shared" si="27"/>
        <v>1631.3044653041625</v>
      </c>
      <c r="K194" s="3">
        <f t="shared" si="28"/>
        <v>42508.648254917687</v>
      </c>
      <c r="L194" s="41">
        <f t="shared" si="29"/>
        <v>42508.648254917687</v>
      </c>
      <c r="M194" s="3">
        <f t="shared" si="30"/>
        <v>6508.6482549176917</v>
      </c>
      <c r="N194" s="15">
        <f t="shared" si="31"/>
        <v>32.54324127458846</v>
      </c>
    </row>
    <row r="195" spans="2:14" x14ac:dyDescent="0.55000000000000004">
      <c r="B195" s="3">
        <v>191</v>
      </c>
      <c r="C195" s="3"/>
      <c r="D195" s="3"/>
      <c r="E195" s="3">
        <f t="shared" si="24"/>
        <v>42508.648254917687</v>
      </c>
      <c r="F195" s="8">
        <f>(Zadání!$C$11*E195)/30.5</f>
        <v>27.874523445847665</v>
      </c>
      <c r="G195" s="8">
        <f t="shared" si="25"/>
        <v>4905.2183130593767</v>
      </c>
      <c r="H195" s="3">
        <f t="shared" si="26"/>
        <v>42536.522778363535</v>
      </c>
      <c r="I195" s="3">
        <f>(H195)*Zadání!$C$10/365</f>
        <v>9.3230734856687203</v>
      </c>
      <c r="J195" s="3">
        <f t="shared" si="27"/>
        <v>1640.6275387898313</v>
      </c>
      <c r="K195" s="3">
        <f t="shared" si="28"/>
        <v>42545.845851849204</v>
      </c>
      <c r="L195" s="41">
        <f t="shared" si="29"/>
        <v>42545.845851849204</v>
      </c>
      <c r="M195" s="3">
        <f t="shared" si="30"/>
        <v>6545.845851849208</v>
      </c>
      <c r="N195" s="15">
        <f t="shared" si="31"/>
        <v>32.72922925924604</v>
      </c>
    </row>
    <row r="196" spans="2:14" x14ac:dyDescent="0.55000000000000004">
      <c r="B196" s="3">
        <v>192</v>
      </c>
      <c r="C196" s="3"/>
      <c r="D196" s="3"/>
      <c r="E196" s="3">
        <f t="shared" si="24"/>
        <v>42545.845851849204</v>
      </c>
      <c r="F196" s="8">
        <f>(Zadání!$C$11*E196)/30.5</f>
        <v>27.898915312688004</v>
      </c>
      <c r="G196" s="8">
        <f t="shared" si="25"/>
        <v>4933.1172283720643</v>
      </c>
      <c r="H196" s="3">
        <f t="shared" si="26"/>
        <v>42573.744767161894</v>
      </c>
      <c r="I196" s="3">
        <f>(H196)*Zadání!$C$10/365</f>
        <v>9.3312317297889091</v>
      </c>
      <c r="J196" s="3">
        <f t="shared" si="27"/>
        <v>1649.9587705196202</v>
      </c>
      <c r="K196" s="3">
        <f t="shared" si="28"/>
        <v>42583.075998891683</v>
      </c>
      <c r="L196" s="41">
        <f t="shared" si="29"/>
        <v>42583.075998891683</v>
      </c>
      <c r="M196" s="3">
        <f t="shared" si="30"/>
        <v>6583.0759988916843</v>
      </c>
      <c r="N196" s="15">
        <f t="shared" si="31"/>
        <v>32.915379994458419</v>
      </c>
    </row>
    <row r="197" spans="2:14" x14ac:dyDescent="0.55000000000000004">
      <c r="B197" s="3">
        <v>193</v>
      </c>
      <c r="C197" s="3"/>
      <c r="D197" s="3"/>
      <c r="E197" s="3">
        <f t="shared" si="24"/>
        <v>42583.075998891683</v>
      </c>
      <c r="F197" s="8">
        <f>(Zadání!$C$11*E197)/30.5</f>
        <v>27.9233285238634</v>
      </c>
      <c r="G197" s="8">
        <f t="shared" si="25"/>
        <v>4961.0405568959277</v>
      </c>
      <c r="H197" s="3">
        <f t="shared" si="26"/>
        <v>42610.999327415549</v>
      </c>
      <c r="I197" s="3">
        <f>(H197)*Zadání!$C$10/365</f>
        <v>9.3393971128582027</v>
      </c>
      <c r="J197" s="3">
        <f t="shared" si="27"/>
        <v>1659.2981676324785</v>
      </c>
      <c r="K197" s="3">
        <f t="shared" si="28"/>
        <v>42620.33872452841</v>
      </c>
      <c r="L197" s="41">
        <f t="shared" si="29"/>
        <v>42620.33872452841</v>
      </c>
      <c r="M197" s="3">
        <f t="shared" si="30"/>
        <v>6620.3387245284066</v>
      </c>
      <c r="N197" s="15">
        <f t="shared" si="31"/>
        <v>33.101693622642031</v>
      </c>
    </row>
    <row r="198" spans="2:14" x14ac:dyDescent="0.55000000000000004">
      <c r="B198" s="3">
        <v>194</v>
      </c>
      <c r="C198" s="3"/>
      <c r="D198" s="3"/>
      <c r="E198" s="3">
        <f t="shared" si="24"/>
        <v>42620.33872452841</v>
      </c>
      <c r="F198" s="8">
        <f>(Zadání!$C$11*E198)/30.5</f>
        <v>27.947763098051414</v>
      </c>
      <c r="G198" s="8">
        <f t="shared" si="25"/>
        <v>4988.9883199939795</v>
      </c>
      <c r="H198" s="3">
        <f t="shared" si="26"/>
        <v>42648.286487626465</v>
      </c>
      <c r="I198" s="3">
        <f>(H198)*Zadání!$C$10/365</f>
        <v>9.3475696411236093</v>
      </c>
      <c r="J198" s="3">
        <f t="shared" si="27"/>
        <v>1668.645737273602</v>
      </c>
      <c r="K198" s="3">
        <f t="shared" si="28"/>
        <v>42657.634057267591</v>
      </c>
      <c r="L198" s="41">
        <f t="shared" si="29"/>
        <v>42657.634057267591</v>
      </c>
      <c r="M198" s="3">
        <f t="shared" si="30"/>
        <v>6657.6340572675817</v>
      </c>
      <c r="N198" s="15">
        <f t="shared" si="31"/>
        <v>33.288170286337909</v>
      </c>
    </row>
    <row r="199" spans="2:14" x14ac:dyDescent="0.55000000000000004">
      <c r="B199" s="3">
        <v>195</v>
      </c>
      <c r="C199" s="3"/>
      <c r="D199" s="3"/>
      <c r="E199" s="3">
        <f t="shared" si="24"/>
        <v>42657.634057267591</v>
      </c>
      <c r="F199" s="8">
        <f>(Zadání!$C$11*E199)/30.5</f>
        <v>27.972219053945963</v>
      </c>
      <c r="G199" s="8">
        <f t="shared" si="25"/>
        <v>5016.9605390479255</v>
      </c>
      <c r="H199" s="3">
        <f t="shared" si="26"/>
        <v>42685.606276321538</v>
      </c>
      <c r="I199" s="3">
        <f>(H199)*Zadání!$C$10/365</f>
        <v>9.3557493208375977</v>
      </c>
      <c r="J199" s="3">
        <f t="shared" si="27"/>
        <v>1678.0014865944395</v>
      </c>
      <c r="K199" s="3">
        <f t="shared" si="28"/>
        <v>42694.962025642373</v>
      </c>
      <c r="L199" s="41">
        <f t="shared" si="29"/>
        <v>42694.962025642373</v>
      </c>
      <c r="M199" s="3">
        <f t="shared" si="30"/>
        <v>6694.962025642365</v>
      </c>
      <c r="N199" s="15">
        <f t="shared" si="31"/>
        <v>33.474810128211828</v>
      </c>
    </row>
    <row r="200" spans="2:14" x14ac:dyDescent="0.55000000000000004">
      <c r="B200" s="3">
        <v>196</v>
      </c>
      <c r="C200" s="3"/>
      <c r="D200" s="3"/>
      <c r="E200" s="3">
        <f t="shared" si="24"/>
        <v>42694.962025642373</v>
      </c>
      <c r="F200" s="8">
        <f>(Zadání!$C$11*E200)/30.5</f>
        <v>27.996696410257293</v>
      </c>
      <c r="G200" s="8">
        <f t="shared" si="25"/>
        <v>5044.9572354581824</v>
      </c>
      <c r="H200" s="3">
        <f t="shared" si="26"/>
        <v>42722.95872205263</v>
      </c>
      <c r="I200" s="3">
        <f>(H200)*Zadání!$C$10/365</f>
        <v>9.3639361582581113</v>
      </c>
      <c r="J200" s="3">
        <f t="shared" si="27"/>
        <v>1687.3654227526977</v>
      </c>
      <c r="K200" s="3">
        <f t="shared" si="28"/>
        <v>42732.322658210891</v>
      </c>
      <c r="L200" s="41">
        <f t="shared" si="29"/>
        <v>42732.322658210891</v>
      </c>
      <c r="M200" s="3">
        <f t="shared" si="30"/>
        <v>6732.32265821088</v>
      </c>
      <c r="N200" s="15">
        <f t="shared" si="31"/>
        <v>33.661613291054401</v>
      </c>
    </row>
    <row r="201" spans="2:14" x14ac:dyDescent="0.55000000000000004">
      <c r="B201" s="3">
        <v>197</v>
      </c>
      <c r="C201" s="3"/>
      <c r="D201" s="3"/>
      <c r="E201" s="3">
        <f t="shared" si="24"/>
        <v>42732.322658210891</v>
      </c>
      <c r="F201" s="8">
        <f>(Zadání!$C$11*E201)/30.5</f>
        <v>28.02119518571206</v>
      </c>
      <c r="G201" s="8">
        <f t="shared" si="25"/>
        <v>5072.9784306438942</v>
      </c>
      <c r="H201" s="3">
        <f t="shared" si="26"/>
        <v>42760.343853396604</v>
      </c>
      <c r="I201" s="3">
        <f>(H201)*Zadání!$C$10/365</f>
        <v>9.3721301596485702</v>
      </c>
      <c r="J201" s="3">
        <f t="shared" si="27"/>
        <v>1696.7375529123462</v>
      </c>
      <c r="K201" s="3">
        <f t="shared" si="28"/>
        <v>42769.715983556249</v>
      </c>
      <c r="L201" s="41">
        <f t="shared" si="29"/>
        <v>42769.715983556249</v>
      </c>
      <c r="M201" s="3">
        <f t="shared" si="30"/>
        <v>6769.7159835562406</v>
      </c>
      <c r="N201" s="15">
        <f t="shared" si="31"/>
        <v>33.848579917781201</v>
      </c>
    </row>
    <row r="202" spans="2:14" x14ac:dyDescent="0.55000000000000004">
      <c r="B202" s="3">
        <v>198</v>
      </c>
      <c r="C202" s="3"/>
      <c r="D202" s="3"/>
      <c r="E202" s="3">
        <f t="shared" si="24"/>
        <v>42769.715983556249</v>
      </c>
      <c r="F202" s="8">
        <f>(Zadání!$C$11*E202)/30.5</f>
        <v>28.045715399053279</v>
      </c>
      <c r="G202" s="8">
        <f t="shared" si="25"/>
        <v>5101.0241460429479</v>
      </c>
      <c r="H202" s="3">
        <f t="shared" si="26"/>
        <v>42797.761698955299</v>
      </c>
      <c r="I202" s="3">
        <f>(H202)*Zadání!$C$10/365</f>
        <v>9.3803313312778744</v>
      </c>
      <c r="J202" s="3">
        <f t="shared" si="27"/>
        <v>1706.1178842436241</v>
      </c>
      <c r="K202" s="3">
        <f t="shared" si="28"/>
        <v>42807.142030286574</v>
      </c>
      <c r="L202" s="41">
        <f t="shared" si="29"/>
        <v>42807.142030286574</v>
      </c>
      <c r="M202" s="3">
        <f t="shared" si="30"/>
        <v>6807.1420302865718</v>
      </c>
      <c r="N202" s="15">
        <f t="shared" si="31"/>
        <v>34.035710151432859</v>
      </c>
    </row>
    <row r="203" spans="2:14" x14ac:dyDescent="0.55000000000000004">
      <c r="B203" s="3">
        <v>199</v>
      </c>
      <c r="C203" s="3"/>
      <c r="D203" s="3"/>
      <c r="E203" s="3">
        <f t="shared" si="24"/>
        <v>42807.142030286574</v>
      </c>
      <c r="F203" s="8">
        <f>(Zadání!$C$11*E203)/30.5</f>
        <v>28.070257069040377</v>
      </c>
      <c r="G203" s="8">
        <f t="shared" si="25"/>
        <v>5129.094403111988</v>
      </c>
      <c r="H203" s="3">
        <f t="shared" si="26"/>
        <v>42835.212287355615</v>
      </c>
      <c r="I203" s="3">
        <f>(H203)*Zadání!$C$10/365</f>
        <v>9.3885396794204077</v>
      </c>
      <c r="J203" s="3">
        <f t="shared" si="27"/>
        <v>1715.5064239230444</v>
      </c>
      <c r="K203" s="3">
        <f t="shared" si="28"/>
        <v>42844.600827035036</v>
      </c>
      <c r="L203" s="41">
        <f t="shared" si="29"/>
        <v>42844.600827035036</v>
      </c>
      <c r="M203" s="3">
        <f t="shared" si="30"/>
        <v>6844.6008270350321</v>
      </c>
      <c r="N203" s="15">
        <f t="shared" si="31"/>
        <v>34.223004135175159</v>
      </c>
    </row>
    <row r="204" spans="2:14" x14ac:dyDescent="0.55000000000000004">
      <c r="B204" s="3">
        <v>200</v>
      </c>
      <c r="C204" s="3"/>
      <c r="D204" s="3"/>
      <c r="E204" s="3">
        <f t="shared" si="24"/>
        <v>42844.600827035036</v>
      </c>
      <c r="F204" s="8">
        <f>(Zadání!$C$11*E204)/30.5</f>
        <v>28.094820214449204</v>
      </c>
      <c r="G204" s="8">
        <f t="shared" si="25"/>
        <v>5157.1892233264371</v>
      </c>
      <c r="H204" s="3">
        <f t="shared" si="26"/>
        <v>42872.695647249486</v>
      </c>
      <c r="I204" s="3">
        <f>(H204)*Zadání!$C$10/365</f>
        <v>9.3967552103560514</v>
      </c>
      <c r="J204" s="3">
        <f t="shared" si="27"/>
        <v>1724.9031791334005</v>
      </c>
      <c r="K204" s="3">
        <f t="shared" si="28"/>
        <v>42882.092402459843</v>
      </c>
      <c r="L204" s="41">
        <f t="shared" si="29"/>
        <v>42882.092402459843</v>
      </c>
      <c r="M204" s="3">
        <f t="shared" si="30"/>
        <v>6882.0924024598371</v>
      </c>
      <c r="N204" s="15">
        <f t="shared" si="31"/>
        <v>34.410462012299185</v>
      </c>
    </row>
    <row r="205" spans="2:14" x14ac:dyDescent="0.55000000000000004">
      <c r="B205" s="3">
        <v>201</v>
      </c>
      <c r="C205" s="3"/>
      <c r="D205" s="3"/>
      <c r="E205" s="3">
        <f t="shared" si="24"/>
        <v>42882.092402459843</v>
      </c>
      <c r="F205" s="8">
        <f>(Zadání!$C$11*E205)/30.5</f>
        <v>28.119404854072027</v>
      </c>
      <c r="G205" s="8">
        <f t="shared" si="25"/>
        <v>5185.308628180509</v>
      </c>
      <c r="H205" s="3">
        <f t="shared" si="26"/>
        <v>42910.211807313914</v>
      </c>
      <c r="I205" s="3">
        <f>(H205)*Zadání!$C$10/365</f>
        <v>9.4049779303701726</v>
      </c>
      <c r="J205" s="3">
        <f t="shared" si="27"/>
        <v>1734.3081570637708</v>
      </c>
      <c r="K205" s="3">
        <f t="shared" si="28"/>
        <v>42919.616785244281</v>
      </c>
      <c r="L205" s="41">
        <f t="shared" si="29"/>
        <v>42919.616785244281</v>
      </c>
      <c r="M205" s="3">
        <f t="shared" si="30"/>
        <v>6919.6167852442795</v>
      </c>
      <c r="N205" s="15">
        <f t="shared" si="31"/>
        <v>34.598083926221399</v>
      </c>
    </row>
    <row r="206" spans="2:14" x14ac:dyDescent="0.55000000000000004">
      <c r="B206" s="3">
        <v>202</v>
      </c>
      <c r="C206" s="3"/>
      <c r="D206" s="3"/>
      <c r="E206" s="3">
        <f t="shared" si="24"/>
        <v>42919.616785244281</v>
      </c>
      <c r="F206" s="8">
        <f>(Zadání!$C$11*E206)/30.5</f>
        <v>28.144011006717562</v>
      </c>
      <c r="G206" s="8">
        <f t="shared" si="25"/>
        <v>5213.4526391872269</v>
      </c>
      <c r="H206" s="3">
        <f t="shared" si="26"/>
        <v>42947.760796251001</v>
      </c>
      <c r="I206" s="3">
        <f>(H206)*Zadání!$C$10/365</f>
        <v>9.4132078457536448</v>
      </c>
      <c r="J206" s="3">
        <f t="shared" si="27"/>
        <v>1743.7213649095245</v>
      </c>
      <c r="K206" s="3">
        <f t="shared" si="28"/>
        <v>42957.174004096756</v>
      </c>
      <c r="L206" s="41">
        <f t="shared" si="29"/>
        <v>42957.174004096756</v>
      </c>
      <c r="M206" s="3">
        <f t="shared" si="30"/>
        <v>6957.1740040967516</v>
      </c>
      <c r="N206" s="15">
        <f t="shared" si="31"/>
        <v>34.785870020483756</v>
      </c>
    </row>
    <row r="207" spans="2:14" x14ac:dyDescent="0.55000000000000004">
      <c r="B207" s="3">
        <v>203</v>
      </c>
      <c r="C207" s="3"/>
      <c r="D207" s="3"/>
      <c r="E207" s="3">
        <f t="shared" si="24"/>
        <v>42957.174004096756</v>
      </c>
      <c r="F207" s="8">
        <f>(Zadání!$C$11*E207)/30.5</f>
        <v>28.16863869121099</v>
      </c>
      <c r="G207" s="8">
        <f t="shared" si="25"/>
        <v>5241.6212778784375</v>
      </c>
      <c r="H207" s="3">
        <f t="shared" si="26"/>
        <v>42985.342642787968</v>
      </c>
      <c r="I207" s="3">
        <f>(H207)*Zadání!$C$10/365</f>
        <v>9.4214449628028429</v>
      </c>
      <c r="J207" s="3">
        <f t="shared" si="27"/>
        <v>1753.1428098723272</v>
      </c>
      <c r="K207" s="3">
        <f t="shared" si="28"/>
        <v>42994.764087750773</v>
      </c>
      <c r="L207" s="41">
        <f t="shared" si="29"/>
        <v>42994.764087750773</v>
      </c>
      <c r="M207" s="3">
        <f t="shared" si="30"/>
        <v>6994.7640877507647</v>
      </c>
      <c r="N207" s="15">
        <f t="shared" si="31"/>
        <v>34.973820438753826</v>
      </c>
    </row>
    <row r="208" spans="2:14" x14ac:dyDescent="0.55000000000000004">
      <c r="B208" s="3">
        <v>204</v>
      </c>
      <c r="C208" s="3"/>
      <c r="D208" s="3"/>
      <c r="E208" s="3">
        <f t="shared" si="24"/>
        <v>42994.764087750773</v>
      </c>
      <c r="F208" s="8">
        <f>(Zadání!$C$11*E208)/30.5</f>
        <v>28.19328792639395</v>
      </c>
      <c r="G208" s="8">
        <f t="shared" si="25"/>
        <v>5269.8145658048315</v>
      </c>
      <c r="H208" s="3">
        <f t="shared" si="26"/>
        <v>43022.957375677164</v>
      </c>
      <c r="I208" s="3">
        <f>(H208)*Zadání!$C$10/365</f>
        <v>9.4296892878196523</v>
      </c>
      <c r="J208" s="3">
        <f t="shared" si="27"/>
        <v>1762.5724991601469</v>
      </c>
      <c r="K208" s="3">
        <f t="shared" si="28"/>
        <v>43032.387064964983</v>
      </c>
      <c r="L208" s="41">
        <f t="shared" si="29"/>
        <v>43032.387064964983</v>
      </c>
      <c r="M208" s="3">
        <f t="shared" si="30"/>
        <v>7032.387064964978</v>
      </c>
      <c r="N208" s="15">
        <f t="shared" si="31"/>
        <v>35.161935324824888</v>
      </c>
    </row>
    <row r="209" spans="2:14" x14ac:dyDescent="0.55000000000000004">
      <c r="B209" s="3">
        <v>205</v>
      </c>
      <c r="C209" s="3"/>
      <c r="D209" s="3"/>
      <c r="E209" s="3">
        <f t="shared" si="24"/>
        <v>43032.387064964983</v>
      </c>
      <c r="F209" s="8">
        <f>(Zadání!$C$11*E209)/30.5</f>
        <v>28.217958731124579</v>
      </c>
      <c r="G209" s="8">
        <f t="shared" si="25"/>
        <v>5298.0325245359563</v>
      </c>
      <c r="H209" s="3">
        <f t="shared" si="26"/>
        <v>43060.605023696109</v>
      </c>
      <c r="I209" s="3">
        <f>(H209)*Zadání!$C$10/365</f>
        <v>9.4379408271114755</v>
      </c>
      <c r="J209" s="3">
        <f t="shared" si="27"/>
        <v>1772.0104399872585</v>
      </c>
      <c r="K209" s="3">
        <f t="shared" si="28"/>
        <v>43070.042964523222</v>
      </c>
      <c r="L209" s="41">
        <f t="shared" si="29"/>
        <v>43070.042964523222</v>
      </c>
      <c r="M209" s="3">
        <f t="shared" si="30"/>
        <v>7070.0429645232143</v>
      </c>
      <c r="N209" s="15">
        <f t="shared" si="31"/>
        <v>35.350214822616074</v>
      </c>
    </row>
    <row r="210" spans="2:14" x14ac:dyDescent="0.55000000000000004">
      <c r="B210" s="3">
        <v>206</v>
      </c>
      <c r="C210" s="3"/>
      <c r="D210" s="3"/>
      <c r="E210" s="3">
        <f t="shared" si="24"/>
        <v>43070.042964523222</v>
      </c>
      <c r="F210" s="8">
        <f>(Zadání!$C$11*E210)/30.5</f>
        <v>28.242651124277526</v>
      </c>
      <c r="G210" s="8">
        <f t="shared" si="25"/>
        <v>5326.2751756602338</v>
      </c>
      <c r="H210" s="3">
        <f t="shared" si="26"/>
        <v>43098.285615647503</v>
      </c>
      <c r="I210" s="3">
        <f>(H210)*Zadání!$C$10/365</f>
        <v>9.4461995869912325</v>
      </c>
      <c r="J210" s="3">
        <f t="shared" si="27"/>
        <v>1781.4566395742497</v>
      </c>
      <c r="K210" s="3">
        <f t="shared" si="28"/>
        <v>43107.731815234496</v>
      </c>
      <c r="L210" s="41">
        <f t="shared" si="29"/>
        <v>43107.731815234496</v>
      </c>
      <c r="M210" s="3">
        <f t="shared" si="30"/>
        <v>7107.7318152344833</v>
      </c>
      <c r="N210" s="15">
        <f t="shared" si="31"/>
        <v>35.538659076172415</v>
      </c>
    </row>
    <row r="211" spans="2:14" x14ac:dyDescent="0.55000000000000004">
      <c r="B211" s="3">
        <v>207</v>
      </c>
      <c r="C211" s="3"/>
      <c r="D211" s="3"/>
      <c r="E211" s="3">
        <f t="shared" si="24"/>
        <v>43107.731815234496</v>
      </c>
      <c r="F211" s="8">
        <f>(Zadání!$C$11*E211)/30.5</f>
        <v>28.267365124743932</v>
      </c>
      <c r="G211" s="8">
        <f t="shared" si="25"/>
        <v>5354.542540784978</v>
      </c>
      <c r="H211" s="3">
        <f t="shared" si="26"/>
        <v>43135.999180359242</v>
      </c>
      <c r="I211" s="3">
        <f>(H211)*Zadání!$C$10/365</f>
        <v>9.4544655737773677</v>
      </c>
      <c r="J211" s="3">
        <f t="shared" si="27"/>
        <v>1790.911105148027</v>
      </c>
      <c r="K211" s="3">
        <f t="shared" si="28"/>
        <v>43145.453645933019</v>
      </c>
      <c r="L211" s="41">
        <f t="shared" si="29"/>
        <v>43145.453645933019</v>
      </c>
      <c r="M211" s="3">
        <f t="shared" si="30"/>
        <v>7145.4536459330047</v>
      </c>
      <c r="N211" s="15">
        <f t="shared" si="31"/>
        <v>35.727268229665022</v>
      </c>
    </row>
    <row r="212" spans="2:14" x14ac:dyDescent="0.55000000000000004">
      <c r="B212" s="3">
        <v>208</v>
      </c>
      <c r="C212" s="3"/>
      <c r="D212" s="3"/>
      <c r="E212" s="3">
        <f t="shared" si="24"/>
        <v>43145.453645933019</v>
      </c>
      <c r="F212" s="8">
        <f>(Zadání!$C$11*E212)/30.5</f>
        <v>28.292100751431487</v>
      </c>
      <c r="G212" s="8">
        <f t="shared" si="25"/>
        <v>5382.8346415364094</v>
      </c>
      <c r="H212" s="3">
        <f t="shared" si="26"/>
        <v>43173.74574668445</v>
      </c>
      <c r="I212" s="3">
        <f>(H212)*Zadání!$C$10/365</f>
        <v>9.4627387937938519</v>
      </c>
      <c r="J212" s="3">
        <f t="shared" si="27"/>
        <v>1800.373843941821</v>
      </c>
      <c r="K212" s="3">
        <f t="shared" si="28"/>
        <v>43183.208485478244</v>
      </c>
      <c r="L212" s="41">
        <f t="shared" si="29"/>
        <v>43183.208485478244</v>
      </c>
      <c r="M212" s="3">
        <f t="shared" si="30"/>
        <v>7183.2084854782306</v>
      </c>
      <c r="N212" s="15">
        <f t="shared" si="31"/>
        <v>35.916042427391154</v>
      </c>
    </row>
    <row r="213" spans="2:14" x14ac:dyDescent="0.55000000000000004">
      <c r="B213" s="3">
        <v>209</v>
      </c>
      <c r="C213" s="3"/>
      <c r="D213" s="3"/>
      <c r="E213" s="3">
        <f t="shared" si="24"/>
        <v>43183.208485478244</v>
      </c>
      <c r="F213" s="8">
        <f>(Zadání!$C$11*E213)/30.5</f>
        <v>28.316858023264423</v>
      </c>
      <c r="G213" s="8">
        <f t="shared" si="25"/>
        <v>5411.1514995596735</v>
      </c>
      <c r="H213" s="3">
        <f t="shared" si="26"/>
        <v>43211.525343501511</v>
      </c>
      <c r="I213" s="3">
        <f>(H213)*Zadání!$C$10/365</f>
        <v>9.4710192533701942</v>
      </c>
      <c r="J213" s="3">
        <f t="shared" si="27"/>
        <v>1809.8448631951912</v>
      </c>
      <c r="K213" s="3">
        <f t="shared" si="28"/>
        <v>43220.996362754879</v>
      </c>
      <c r="L213" s="41">
        <f t="shared" si="29"/>
        <v>43220.996362754879</v>
      </c>
      <c r="M213" s="3">
        <f t="shared" si="30"/>
        <v>7220.996362754865</v>
      </c>
      <c r="N213" s="15">
        <f t="shared" si="31"/>
        <v>36.104981813774323</v>
      </c>
    </row>
    <row r="214" spans="2:14" x14ac:dyDescent="0.55000000000000004">
      <c r="B214" s="3">
        <v>210</v>
      </c>
      <c r="C214" s="3"/>
      <c r="D214" s="3"/>
      <c r="E214" s="3">
        <f t="shared" si="24"/>
        <v>43220.996362754879</v>
      </c>
      <c r="F214" s="8">
        <f>(Zadání!$C$11*E214)/30.5</f>
        <v>28.341636959183528</v>
      </c>
      <c r="G214" s="8">
        <f t="shared" si="25"/>
        <v>5439.4931365188568</v>
      </c>
      <c r="H214" s="3">
        <f t="shared" si="26"/>
        <v>43249.337999714066</v>
      </c>
      <c r="I214" s="3">
        <f>(H214)*Zadání!$C$10/365</f>
        <v>9.4793069588414394</v>
      </c>
      <c r="J214" s="3">
        <f t="shared" si="27"/>
        <v>1819.3241701540326</v>
      </c>
      <c r="K214" s="3">
        <f t="shared" si="28"/>
        <v>43258.817306672907</v>
      </c>
      <c r="L214" s="41">
        <f t="shared" si="29"/>
        <v>43258.817306672907</v>
      </c>
      <c r="M214" s="3">
        <f t="shared" si="30"/>
        <v>7258.8173066728896</v>
      </c>
      <c r="N214" s="15">
        <f t="shared" si="31"/>
        <v>36.29408653336445</v>
      </c>
    </row>
    <row r="215" spans="2:14" x14ac:dyDescent="0.55000000000000004">
      <c r="B215" s="3">
        <v>211</v>
      </c>
      <c r="C215" s="3"/>
      <c r="D215" s="3"/>
      <c r="E215" s="3">
        <f t="shared" si="24"/>
        <v>43258.817306672907</v>
      </c>
      <c r="F215" s="8">
        <f>(Zadání!$C$11*E215)/30.5</f>
        <v>28.366437578146169</v>
      </c>
      <c r="G215" s="8">
        <f t="shared" si="25"/>
        <v>5467.8595740970031</v>
      </c>
      <c r="H215" s="3">
        <f t="shared" si="26"/>
        <v>43287.183744251051</v>
      </c>
      <c r="I215" s="3">
        <f>(H215)*Zadání!$C$10/365</f>
        <v>9.4876019165481758</v>
      </c>
      <c r="J215" s="3">
        <f t="shared" si="27"/>
        <v>1828.8117720705807</v>
      </c>
      <c r="K215" s="3">
        <f t="shared" si="28"/>
        <v>43296.671346167597</v>
      </c>
      <c r="L215" s="41">
        <f t="shared" si="29"/>
        <v>43296.671346167597</v>
      </c>
      <c r="M215" s="3">
        <f t="shared" si="30"/>
        <v>7296.6713461675836</v>
      </c>
      <c r="N215" s="15">
        <f t="shared" si="31"/>
        <v>36.483356730837919</v>
      </c>
    </row>
    <row r="216" spans="2:14" x14ac:dyDescent="0.55000000000000004">
      <c r="B216" s="3">
        <v>212</v>
      </c>
      <c r="C216" s="3"/>
      <c r="D216" s="3"/>
      <c r="E216" s="3">
        <f t="shared" si="24"/>
        <v>43296.671346167597</v>
      </c>
      <c r="F216" s="8">
        <f>(Zadání!$C$11*E216)/30.5</f>
        <v>28.391259899126293</v>
      </c>
      <c r="G216" s="8">
        <f t="shared" si="25"/>
        <v>5496.2508339961296</v>
      </c>
      <c r="H216" s="3">
        <f t="shared" si="26"/>
        <v>43325.06260606672</v>
      </c>
      <c r="I216" s="3">
        <f>(H216)*Zadání!$C$10/365</f>
        <v>9.4959041328365412</v>
      </c>
      <c r="J216" s="3">
        <f t="shared" si="27"/>
        <v>1838.3076762034173</v>
      </c>
      <c r="K216" s="3">
        <f t="shared" si="28"/>
        <v>43334.558510199553</v>
      </c>
      <c r="L216" s="41">
        <f t="shared" si="29"/>
        <v>43334.558510199553</v>
      </c>
      <c r="M216" s="3">
        <f t="shared" si="30"/>
        <v>7334.5585101995466</v>
      </c>
      <c r="N216" s="15">
        <f t="shared" si="31"/>
        <v>36.672792550997734</v>
      </c>
    </row>
    <row r="217" spans="2:14" x14ac:dyDescent="0.55000000000000004">
      <c r="B217" s="3">
        <v>213</v>
      </c>
      <c r="C217" s="3"/>
      <c r="D217" s="3"/>
      <c r="E217" s="3">
        <f t="shared" si="24"/>
        <v>43334.558510199553</v>
      </c>
      <c r="F217" s="8">
        <f>(Zadání!$C$11*E217)/30.5</f>
        <v>28.416103941114461</v>
      </c>
      <c r="G217" s="8">
        <f t="shared" si="25"/>
        <v>5524.6669379372443</v>
      </c>
      <c r="H217" s="3">
        <f t="shared" si="26"/>
        <v>43362.974614140665</v>
      </c>
      <c r="I217" s="3">
        <f>(H217)*Zadání!$C$10/365</f>
        <v>9.5042136140582283</v>
      </c>
      <c r="J217" s="3">
        <f t="shared" si="27"/>
        <v>1847.8118898174755</v>
      </c>
      <c r="K217" s="3">
        <f t="shared" si="28"/>
        <v>43372.47882775472</v>
      </c>
      <c r="L217" s="41">
        <f t="shared" si="29"/>
        <v>43372.47882775472</v>
      </c>
      <c r="M217" s="3">
        <f t="shared" si="30"/>
        <v>7372.4788277547195</v>
      </c>
      <c r="N217" s="15">
        <f t="shared" si="31"/>
        <v>36.862394138773595</v>
      </c>
    </row>
    <row r="218" spans="2:14" x14ac:dyDescent="0.55000000000000004">
      <c r="B218" s="3">
        <v>214</v>
      </c>
      <c r="C218" s="3"/>
      <c r="D218" s="3"/>
      <c r="E218" s="3">
        <f t="shared" si="24"/>
        <v>43372.47882775472</v>
      </c>
      <c r="F218" s="8">
        <f>(Zadání!$C$11*E218)/30.5</f>
        <v>28.440969723117849</v>
      </c>
      <c r="G218" s="8">
        <f t="shared" si="25"/>
        <v>5553.1079076603619</v>
      </c>
      <c r="H218" s="3">
        <f t="shared" si="26"/>
        <v>43400.919797477836</v>
      </c>
      <c r="I218" s="3">
        <f>(H218)*Zadání!$C$10/365</f>
        <v>9.5125303665704841</v>
      </c>
      <c r="J218" s="3">
        <f t="shared" si="27"/>
        <v>1857.3244201840459</v>
      </c>
      <c r="K218" s="3">
        <f t="shared" si="28"/>
        <v>43410.432327844406</v>
      </c>
      <c r="L218" s="41">
        <f t="shared" si="29"/>
        <v>43410.432327844406</v>
      </c>
      <c r="M218" s="3">
        <f t="shared" si="30"/>
        <v>7410.4323278444081</v>
      </c>
      <c r="N218" s="15">
        <f t="shared" si="31"/>
        <v>37.052161639222042</v>
      </c>
    </row>
    <row r="219" spans="2:14" x14ac:dyDescent="0.55000000000000004">
      <c r="B219" s="3">
        <v>215</v>
      </c>
      <c r="C219" s="3"/>
      <c r="D219" s="3"/>
      <c r="E219" s="3">
        <f t="shared" si="24"/>
        <v>43410.432327844406</v>
      </c>
      <c r="F219" s="8">
        <f>(Zadání!$C$11*E219)/30.5</f>
        <v>28.46585726416027</v>
      </c>
      <c r="G219" s="8">
        <f t="shared" si="25"/>
        <v>5581.573764924522</v>
      </c>
      <c r="H219" s="3">
        <f t="shared" si="26"/>
        <v>43438.89818510857</v>
      </c>
      <c r="I219" s="3">
        <f>(H219)*Zadání!$C$10/365</f>
        <v>9.5208543967361248</v>
      </c>
      <c r="J219" s="3">
        <f t="shared" si="27"/>
        <v>1866.845274580782</v>
      </c>
      <c r="K219" s="3">
        <f t="shared" si="28"/>
        <v>43448.419039505308</v>
      </c>
      <c r="L219" s="41">
        <f t="shared" si="29"/>
        <v>43448.419039505308</v>
      </c>
      <c r="M219" s="3">
        <f t="shared" si="30"/>
        <v>7448.4190395053038</v>
      </c>
      <c r="N219" s="15">
        <f t="shared" si="31"/>
        <v>37.242095197526517</v>
      </c>
    </row>
    <row r="220" spans="2:14" x14ac:dyDescent="0.55000000000000004">
      <c r="B220" s="3">
        <v>216</v>
      </c>
      <c r="C220" s="3"/>
      <c r="D220" s="3"/>
      <c r="E220" s="3">
        <f t="shared" si="24"/>
        <v>43448.419039505308</v>
      </c>
      <c r="F220" s="8">
        <f>(Zadání!$C$11*E220)/30.5</f>
        <v>28.49076658328217</v>
      </c>
      <c r="G220" s="8">
        <f t="shared" si="25"/>
        <v>5610.0645315078045</v>
      </c>
      <c r="H220" s="3">
        <f t="shared" si="26"/>
        <v>43476.909806088588</v>
      </c>
      <c r="I220" s="3">
        <f>(H220)*Zadání!$C$10/365</f>
        <v>9.5291857109235263</v>
      </c>
      <c r="J220" s="3">
        <f t="shared" si="27"/>
        <v>1876.3744602917054</v>
      </c>
      <c r="K220" s="3">
        <f t="shared" si="28"/>
        <v>43486.438991799514</v>
      </c>
      <c r="L220" s="41">
        <f t="shared" si="29"/>
        <v>43486.438991799514</v>
      </c>
      <c r="M220" s="3">
        <f t="shared" si="30"/>
        <v>7486.4389917995104</v>
      </c>
      <c r="N220" s="15">
        <f t="shared" si="31"/>
        <v>37.432194958997549</v>
      </c>
    </row>
    <row r="221" spans="2:14" x14ac:dyDescent="0.55000000000000004">
      <c r="B221" s="3">
        <v>217</v>
      </c>
      <c r="C221" s="3"/>
      <c r="D221" s="3"/>
      <c r="E221" s="3">
        <f t="shared" si="24"/>
        <v>43486.438991799514</v>
      </c>
      <c r="F221" s="8">
        <f>(Zadání!$C$11*E221)/30.5</f>
        <v>28.515697699540667</v>
      </c>
      <c r="G221" s="8">
        <f t="shared" si="25"/>
        <v>5638.5802292073449</v>
      </c>
      <c r="H221" s="3">
        <f t="shared" si="26"/>
        <v>43514.954689499056</v>
      </c>
      <c r="I221" s="3">
        <f>(H221)*Zadání!$C$10/365</f>
        <v>9.5375243155066425</v>
      </c>
      <c r="J221" s="3">
        <f t="shared" si="27"/>
        <v>1885.9119846072122</v>
      </c>
      <c r="K221" s="3">
        <f t="shared" si="28"/>
        <v>43524.492213814563</v>
      </c>
      <c r="L221" s="41">
        <f t="shared" si="29"/>
        <v>43524.492213814563</v>
      </c>
      <c r="M221" s="3">
        <f t="shared" si="30"/>
        <v>7524.4922138145575</v>
      </c>
      <c r="N221" s="15">
        <f t="shared" si="31"/>
        <v>37.622461069072784</v>
      </c>
    </row>
    <row r="222" spans="2:14" x14ac:dyDescent="0.55000000000000004">
      <c r="B222" s="3">
        <v>218</v>
      </c>
      <c r="C222" s="3"/>
      <c r="D222" s="3"/>
      <c r="E222" s="3">
        <f t="shared" si="24"/>
        <v>43524.492213814563</v>
      </c>
      <c r="F222" s="8">
        <f>(Zadání!$C$11*E222)/30.5</f>
        <v>28.540650632009548</v>
      </c>
      <c r="G222" s="8">
        <f t="shared" si="25"/>
        <v>5667.1208798393545</v>
      </c>
      <c r="H222" s="3">
        <f t="shared" si="26"/>
        <v>43553.03286444657</v>
      </c>
      <c r="I222" s="3">
        <f>(H222)*Zadání!$C$10/365</f>
        <v>9.5458702168650014</v>
      </c>
      <c r="J222" s="3">
        <f t="shared" si="27"/>
        <v>1895.4578548240772</v>
      </c>
      <c r="K222" s="3">
        <f t="shared" si="28"/>
        <v>43562.578734663432</v>
      </c>
      <c r="L222" s="41">
        <f t="shared" si="29"/>
        <v>43562.578734663432</v>
      </c>
      <c r="M222" s="3">
        <f t="shared" si="30"/>
        <v>7562.5787346634315</v>
      </c>
      <c r="N222" s="15">
        <f t="shared" si="31"/>
        <v>37.812893673317156</v>
      </c>
    </row>
    <row r="223" spans="2:14" x14ac:dyDescent="0.55000000000000004">
      <c r="B223" s="3">
        <v>219</v>
      </c>
      <c r="C223" s="3"/>
      <c r="D223" s="3"/>
      <c r="E223" s="3">
        <f t="shared" si="24"/>
        <v>43562.578734663432</v>
      </c>
      <c r="F223" s="8">
        <f>(Zadání!$C$11*E223)/30.5</f>
        <v>28.565625399779297</v>
      </c>
      <c r="G223" s="8">
        <f t="shared" si="25"/>
        <v>5695.686505239134</v>
      </c>
      <c r="H223" s="3">
        <f t="shared" si="26"/>
        <v>43591.144360063212</v>
      </c>
      <c r="I223" s="3">
        <f>(H223)*Zadání!$C$10/365</f>
        <v>9.5542234213837176</v>
      </c>
      <c r="J223" s="3">
        <f t="shared" si="27"/>
        <v>1905.012078245461</v>
      </c>
      <c r="K223" s="3">
        <f t="shared" si="28"/>
        <v>43600.698583484598</v>
      </c>
      <c r="L223" s="41">
        <f t="shared" si="29"/>
        <v>43600.698583484598</v>
      </c>
      <c r="M223" s="3">
        <f t="shared" si="30"/>
        <v>7600.6985834845946</v>
      </c>
      <c r="N223" s="15">
        <f t="shared" si="31"/>
        <v>38.003492917422975</v>
      </c>
    </row>
    <row r="224" spans="2:14" x14ac:dyDescent="0.55000000000000004">
      <c r="B224" s="3">
        <v>220</v>
      </c>
      <c r="C224" s="3"/>
      <c r="D224" s="3"/>
      <c r="E224" s="3">
        <f t="shared" si="24"/>
        <v>43600.698583484598</v>
      </c>
      <c r="F224" s="8">
        <f>(Zadání!$C$11*E224)/30.5</f>
        <v>28.590622021957113</v>
      </c>
      <c r="G224" s="8">
        <f t="shared" si="25"/>
        <v>5724.2771272610908</v>
      </c>
      <c r="H224" s="3">
        <f t="shared" si="26"/>
        <v>43629.289205506553</v>
      </c>
      <c r="I224" s="3">
        <f>(H224)*Zadání!$C$10/365</f>
        <v>9.5625839354534907</v>
      </c>
      <c r="J224" s="3">
        <f t="shared" si="27"/>
        <v>1914.5746621809144</v>
      </c>
      <c r="K224" s="3">
        <f t="shared" si="28"/>
        <v>43638.851789442007</v>
      </c>
      <c r="L224" s="41">
        <f t="shared" si="29"/>
        <v>43638.851789442007</v>
      </c>
      <c r="M224" s="3">
        <f t="shared" si="30"/>
        <v>7638.8517894420056</v>
      </c>
      <c r="N224" s="15">
        <f t="shared" si="31"/>
        <v>38.194258947210031</v>
      </c>
    </row>
    <row r="225" spans="2:14" x14ac:dyDescent="0.55000000000000004">
      <c r="B225" s="3">
        <v>221</v>
      </c>
      <c r="C225" s="3"/>
      <c r="D225" s="3"/>
      <c r="E225" s="3">
        <f t="shared" si="24"/>
        <v>43638.851789442007</v>
      </c>
      <c r="F225" s="8">
        <f>(Zadání!$C$11*E225)/30.5</f>
        <v>28.61564051766689</v>
      </c>
      <c r="G225" s="8">
        <f t="shared" si="25"/>
        <v>5752.8927677787578</v>
      </c>
      <c r="H225" s="3">
        <f t="shared" si="26"/>
        <v>43667.467429959674</v>
      </c>
      <c r="I225" s="3">
        <f>(H225)*Zadání!$C$10/365</f>
        <v>9.570951765470614</v>
      </c>
      <c r="J225" s="3">
        <f t="shared" si="27"/>
        <v>1924.1456139463851</v>
      </c>
      <c r="K225" s="3">
        <f t="shared" si="28"/>
        <v>43677.038381725142</v>
      </c>
      <c r="L225" s="41">
        <f t="shared" si="29"/>
        <v>43677.038381725142</v>
      </c>
      <c r="M225" s="3">
        <f t="shared" si="30"/>
        <v>7677.0383817251432</v>
      </c>
      <c r="N225" s="15">
        <f t="shared" si="31"/>
        <v>38.385191908625714</v>
      </c>
    </row>
    <row r="226" spans="2:14" x14ac:dyDescent="0.55000000000000004">
      <c r="B226" s="3">
        <v>222</v>
      </c>
      <c r="C226" s="3"/>
      <c r="D226" s="3"/>
      <c r="E226" s="3">
        <f t="shared" si="24"/>
        <v>43677.038381725142</v>
      </c>
      <c r="F226" s="8">
        <f>(Zadání!$C$11*E226)/30.5</f>
        <v>28.640680906049276</v>
      </c>
      <c r="G226" s="8">
        <f t="shared" si="25"/>
        <v>5781.5334486848069</v>
      </c>
      <c r="H226" s="3">
        <f t="shared" si="26"/>
        <v>43705.679062631192</v>
      </c>
      <c r="I226" s="3">
        <f>(H226)*Zadání!$C$10/365</f>
        <v>9.5793269178369727</v>
      </c>
      <c r="J226" s="3">
        <f t="shared" si="27"/>
        <v>1933.7249408642222</v>
      </c>
      <c r="K226" s="3">
        <f t="shared" si="28"/>
        <v>43715.258389549032</v>
      </c>
      <c r="L226" s="41">
        <f t="shared" si="29"/>
        <v>43715.258389549032</v>
      </c>
      <c r="M226" s="3">
        <f t="shared" si="30"/>
        <v>7715.2583895490288</v>
      </c>
      <c r="N226" s="15">
        <f t="shared" si="31"/>
        <v>38.576291947745148</v>
      </c>
    </row>
    <row r="227" spans="2:14" x14ac:dyDescent="0.55000000000000004">
      <c r="B227" s="3">
        <v>223</v>
      </c>
      <c r="C227" s="3"/>
      <c r="D227" s="3"/>
      <c r="E227" s="3">
        <f t="shared" si="24"/>
        <v>43715.258389549032</v>
      </c>
      <c r="F227" s="8">
        <f>(Zadání!$C$11*E227)/30.5</f>
        <v>28.665743206261663</v>
      </c>
      <c r="G227" s="8">
        <f t="shared" si="25"/>
        <v>5810.1991918910689</v>
      </c>
      <c r="H227" s="3">
        <f t="shared" si="26"/>
        <v>43743.924132755295</v>
      </c>
      <c r="I227" s="3">
        <f>(H227)*Zadání!$C$10/365</f>
        <v>9.5877093989600652</v>
      </c>
      <c r="J227" s="3">
        <f t="shared" si="27"/>
        <v>1943.3126502631821</v>
      </c>
      <c r="K227" s="3">
        <f t="shared" si="28"/>
        <v>43753.511842154257</v>
      </c>
      <c r="L227" s="41">
        <f t="shared" si="29"/>
        <v>43753.511842154257</v>
      </c>
      <c r="M227" s="3">
        <f t="shared" si="30"/>
        <v>7753.5118421542511</v>
      </c>
      <c r="N227" s="15">
        <f t="shared" si="31"/>
        <v>38.767559210771253</v>
      </c>
    </row>
    <row r="228" spans="2:14" x14ac:dyDescent="0.55000000000000004">
      <c r="B228" s="3">
        <v>224</v>
      </c>
      <c r="C228" s="3"/>
      <c r="D228" s="3"/>
      <c r="E228" s="3">
        <f t="shared" si="24"/>
        <v>43753.511842154257</v>
      </c>
      <c r="F228" s="8">
        <f>(Zadání!$C$11*E228)/30.5</f>
        <v>28.690827437478202</v>
      </c>
      <c r="G228" s="8">
        <f t="shared" si="25"/>
        <v>5838.8900193285472</v>
      </c>
      <c r="H228" s="3">
        <f t="shared" si="26"/>
        <v>43782.202669591738</v>
      </c>
      <c r="I228" s="3">
        <f>(H228)*Zadání!$C$10/365</f>
        <v>9.596099215252984</v>
      </c>
      <c r="J228" s="3">
        <f t="shared" si="27"/>
        <v>1952.9087494784351</v>
      </c>
      <c r="K228" s="3">
        <f t="shared" si="28"/>
        <v>43791.798768806992</v>
      </c>
      <c r="L228" s="41">
        <f t="shared" si="29"/>
        <v>43791.798768806992</v>
      </c>
      <c r="M228" s="3">
        <f t="shared" si="30"/>
        <v>7791.7987688069825</v>
      </c>
      <c r="N228" s="15">
        <f t="shared" si="31"/>
        <v>38.958993844034914</v>
      </c>
    </row>
    <row r="229" spans="2:14" x14ac:dyDescent="0.55000000000000004">
      <c r="B229" s="3">
        <v>225</v>
      </c>
      <c r="C229" s="3"/>
      <c r="D229" s="3"/>
      <c r="E229" s="3">
        <f t="shared" si="24"/>
        <v>43791.798768806992</v>
      </c>
      <c r="F229" s="8">
        <f>(Zadání!$C$11*E229)/30.5</f>
        <v>28.715933618889828</v>
      </c>
      <c r="G229" s="8">
        <f t="shared" si="25"/>
        <v>5867.6059529474369</v>
      </c>
      <c r="H229" s="3">
        <f t="shared" si="26"/>
        <v>43820.514702425884</v>
      </c>
      <c r="I229" s="3">
        <f>(H229)*Zadání!$C$10/365</f>
        <v>9.6044963731344399</v>
      </c>
      <c r="J229" s="3">
        <f t="shared" si="27"/>
        <v>1962.5132458515695</v>
      </c>
      <c r="K229" s="3">
        <f t="shared" si="28"/>
        <v>43830.119198799017</v>
      </c>
      <c r="L229" s="41">
        <f t="shared" si="29"/>
        <v>43830.119198799017</v>
      </c>
      <c r="M229" s="3">
        <f t="shared" si="30"/>
        <v>7830.119198799006</v>
      </c>
      <c r="N229" s="15">
        <f t="shared" si="31"/>
        <v>39.150595993995033</v>
      </c>
    </row>
    <row r="230" spans="2:14" x14ac:dyDescent="0.55000000000000004">
      <c r="B230" s="3">
        <v>226</v>
      </c>
      <c r="C230" s="3"/>
      <c r="D230" s="3"/>
      <c r="E230" s="3">
        <f t="shared" si="24"/>
        <v>43830.119198799017</v>
      </c>
      <c r="F230" s="8">
        <f>(Zadání!$C$11*E230)/30.5</f>
        <v>28.741061769704274</v>
      </c>
      <c r="G230" s="8">
        <f t="shared" si="25"/>
        <v>5896.3470147171411</v>
      </c>
      <c r="H230" s="3">
        <f t="shared" si="26"/>
        <v>43858.860260568719</v>
      </c>
      <c r="I230" s="3">
        <f>(H230)*Zadání!$C$10/365</f>
        <v>9.6129008790287607</v>
      </c>
      <c r="J230" s="3">
        <f t="shared" si="27"/>
        <v>1972.1261467305983</v>
      </c>
      <c r="K230" s="3">
        <f t="shared" si="28"/>
        <v>43868.47316144775</v>
      </c>
      <c r="L230" s="41">
        <f t="shared" si="29"/>
        <v>43868.47316144775</v>
      </c>
      <c r="M230" s="3">
        <f t="shared" si="30"/>
        <v>7868.4731614477396</v>
      </c>
      <c r="N230" s="15">
        <f t="shared" si="31"/>
        <v>39.3423658072387</v>
      </c>
    </row>
    <row r="231" spans="2:14" x14ac:dyDescent="0.55000000000000004">
      <c r="B231" s="3">
        <v>227</v>
      </c>
      <c r="C231" s="3"/>
      <c r="D231" s="3"/>
      <c r="E231" s="3">
        <f t="shared" si="24"/>
        <v>43868.47316144775</v>
      </c>
      <c r="F231" s="8">
        <f>(Zadání!$C$11*E231)/30.5</f>
        <v>28.766211909146069</v>
      </c>
      <c r="G231" s="8">
        <f t="shared" si="25"/>
        <v>5925.1132266262875</v>
      </c>
      <c r="H231" s="3">
        <f t="shared" si="26"/>
        <v>43897.239373356897</v>
      </c>
      <c r="I231" s="3">
        <f>(H231)*Zadání!$C$10/365</f>
        <v>9.6213127393658961</v>
      </c>
      <c r="J231" s="3">
        <f t="shared" si="27"/>
        <v>1981.7474594699643</v>
      </c>
      <c r="K231" s="3">
        <f t="shared" si="28"/>
        <v>43906.860686096261</v>
      </c>
      <c r="L231" s="41">
        <f t="shared" si="29"/>
        <v>43906.860686096261</v>
      </c>
      <c r="M231" s="3">
        <f t="shared" si="30"/>
        <v>7906.8606860962518</v>
      </c>
      <c r="N231" s="15">
        <f t="shared" si="31"/>
        <v>39.534303430481259</v>
      </c>
    </row>
    <row r="232" spans="2:14" x14ac:dyDescent="0.55000000000000004">
      <c r="B232" s="3">
        <v>228</v>
      </c>
      <c r="C232" s="3"/>
      <c r="D232" s="3"/>
      <c r="E232" s="3">
        <f t="shared" si="24"/>
        <v>43906.860686096261</v>
      </c>
      <c r="F232" s="8">
        <f>(Zadání!$C$11*E232)/30.5</f>
        <v>28.791384056456565</v>
      </c>
      <c r="G232" s="8">
        <f t="shared" si="25"/>
        <v>5953.9046106827445</v>
      </c>
      <c r="H232" s="3">
        <f t="shared" si="26"/>
        <v>43935.652070152719</v>
      </c>
      <c r="I232" s="3">
        <f>(H232)*Zadání!$C$10/365</f>
        <v>9.6297319605814184</v>
      </c>
      <c r="J232" s="3">
        <f t="shared" si="27"/>
        <v>1991.3771914305457</v>
      </c>
      <c r="K232" s="3">
        <f t="shared" si="28"/>
        <v>43945.281802113299</v>
      </c>
      <c r="L232" s="41">
        <f t="shared" si="29"/>
        <v>43945.281802113299</v>
      </c>
      <c r="M232" s="3">
        <f t="shared" si="30"/>
        <v>7945.2818021132898</v>
      </c>
      <c r="N232" s="15">
        <f t="shared" si="31"/>
        <v>39.726409010566449</v>
      </c>
    </row>
    <row r="233" spans="2:14" x14ac:dyDescent="0.55000000000000004">
      <c r="B233" s="3">
        <v>229</v>
      </c>
      <c r="C233" s="3"/>
      <c r="D233" s="3"/>
      <c r="E233" s="3">
        <f t="shared" si="24"/>
        <v>43945.281802113299</v>
      </c>
      <c r="F233" s="8">
        <f>(Zadání!$C$11*E233)/30.5</f>
        <v>28.816578230893967</v>
      </c>
      <c r="G233" s="8">
        <f t="shared" si="25"/>
        <v>5982.7211889136388</v>
      </c>
      <c r="H233" s="3">
        <f t="shared" si="26"/>
        <v>43974.098380344192</v>
      </c>
      <c r="I233" s="3">
        <f>(H233)*Zadání!$C$10/365</f>
        <v>9.6381585491165342</v>
      </c>
      <c r="J233" s="3">
        <f t="shared" si="27"/>
        <v>2001.0153499796622</v>
      </c>
      <c r="K233" s="3">
        <f t="shared" si="28"/>
        <v>43983.73653889331</v>
      </c>
      <c r="L233" s="41">
        <f t="shared" si="29"/>
        <v>43983.73653889331</v>
      </c>
      <c r="M233" s="3">
        <f t="shared" si="30"/>
        <v>7983.7365388933013</v>
      </c>
      <c r="N233" s="15">
        <f t="shared" si="31"/>
        <v>39.918682694466504</v>
      </c>
    </row>
    <row r="234" spans="2:14" x14ac:dyDescent="0.55000000000000004">
      <c r="B234" s="3">
        <v>230</v>
      </c>
      <c r="C234" s="3"/>
      <c r="D234" s="3"/>
      <c r="E234" s="3">
        <f t="shared" si="24"/>
        <v>43983.73653889331</v>
      </c>
      <c r="F234" s="8">
        <f>(Zadání!$C$11*E234)/30.5</f>
        <v>28.841794451733318</v>
      </c>
      <c r="G234" s="8">
        <f t="shared" si="25"/>
        <v>6011.562983365372</v>
      </c>
      <c r="H234" s="3">
        <f t="shared" si="26"/>
        <v>44012.578333345045</v>
      </c>
      <c r="I234" s="3">
        <f>(H234)*Zadání!$C$10/365</f>
        <v>9.6465925114180919</v>
      </c>
      <c r="J234" s="3">
        <f t="shared" si="27"/>
        <v>2010.6619424910803</v>
      </c>
      <c r="K234" s="3">
        <f t="shared" si="28"/>
        <v>44022.224925856463</v>
      </c>
      <c r="L234" s="41">
        <f t="shared" si="29"/>
        <v>44022.224925856463</v>
      </c>
      <c r="M234" s="3">
        <f t="shared" si="30"/>
        <v>8022.2249258564525</v>
      </c>
      <c r="N234" s="15">
        <f t="shared" si="31"/>
        <v>40.111124629282266</v>
      </c>
    </row>
    <row r="235" spans="2:14" x14ac:dyDescent="0.55000000000000004">
      <c r="B235" s="3">
        <v>231</v>
      </c>
      <c r="C235" s="3"/>
      <c r="D235" s="3"/>
      <c r="E235" s="3">
        <f t="shared" si="24"/>
        <v>44022.224925856463</v>
      </c>
      <c r="F235" s="8">
        <f>(Zadání!$C$11*E235)/30.5</f>
        <v>28.867032738266534</v>
      </c>
      <c r="G235" s="8">
        <f t="shared" si="25"/>
        <v>6040.430016103639</v>
      </c>
      <c r="H235" s="3">
        <f t="shared" si="26"/>
        <v>44051.091958594727</v>
      </c>
      <c r="I235" s="3">
        <f>(H235)*Zadání!$C$10/365</f>
        <v>9.6550338539385692</v>
      </c>
      <c r="J235" s="3">
        <f t="shared" si="27"/>
        <v>2020.3169763450189</v>
      </c>
      <c r="K235" s="3">
        <f t="shared" si="28"/>
        <v>44060.746992448665</v>
      </c>
      <c r="L235" s="41">
        <f t="shared" si="29"/>
        <v>44060.746992448665</v>
      </c>
      <c r="M235" s="3">
        <f t="shared" si="30"/>
        <v>8060.7469924486577</v>
      </c>
      <c r="N235" s="15">
        <f t="shared" si="31"/>
        <v>40.30373496224329</v>
      </c>
    </row>
    <row r="236" spans="2:14" x14ac:dyDescent="0.55000000000000004">
      <c r="B236" s="3">
        <v>232</v>
      </c>
      <c r="C236" s="3"/>
      <c r="D236" s="3"/>
      <c r="E236" s="3">
        <f t="shared" si="24"/>
        <v>44060.746992448665</v>
      </c>
      <c r="F236" s="8">
        <f>(Zadání!$C$11*E236)/30.5</f>
        <v>28.892293109802406</v>
      </c>
      <c r="G236" s="8">
        <f t="shared" si="25"/>
        <v>6069.3223092134413</v>
      </c>
      <c r="H236" s="3">
        <f t="shared" si="26"/>
        <v>44089.639285558471</v>
      </c>
      <c r="I236" s="3">
        <f>(H236)*Zadání!$C$10/365</f>
        <v>9.6634825831361031</v>
      </c>
      <c r="J236" s="3">
        <f t="shared" si="27"/>
        <v>2029.980458928155</v>
      </c>
      <c r="K236" s="3">
        <f t="shared" si="28"/>
        <v>44099.302768141606</v>
      </c>
      <c r="L236" s="41">
        <f t="shared" si="29"/>
        <v>44099.302768141606</v>
      </c>
      <c r="M236" s="3">
        <f t="shared" si="30"/>
        <v>8099.3027681415961</v>
      </c>
      <c r="N236" s="15">
        <f t="shared" si="31"/>
        <v>40.496513840707983</v>
      </c>
    </row>
    <row r="237" spans="2:14" x14ac:dyDescent="0.55000000000000004">
      <c r="B237" s="3">
        <v>233</v>
      </c>
      <c r="C237" s="3"/>
      <c r="D237" s="3"/>
      <c r="E237" s="3">
        <f t="shared" si="24"/>
        <v>44099.302768141606</v>
      </c>
      <c r="F237" s="8">
        <f>(Zadání!$C$11*E237)/30.5</f>
        <v>28.917575585666629</v>
      </c>
      <c r="G237" s="8">
        <f t="shared" si="25"/>
        <v>6098.239884799108</v>
      </c>
      <c r="H237" s="3">
        <f t="shared" si="26"/>
        <v>44128.220343727269</v>
      </c>
      <c r="I237" s="3">
        <f>(H237)*Zadání!$C$10/365</f>
        <v>9.6719387054744708</v>
      </c>
      <c r="J237" s="3">
        <f t="shared" si="27"/>
        <v>2039.6523976336296</v>
      </c>
      <c r="K237" s="3">
        <f t="shared" si="28"/>
        <v>44137.892282432746</v>
      </c>
      <c r="L237" s="41">
        <f t="shared" si="29"/>
        <v>44137.892282432746</v>
      </c>
      <c r="M237" s="3">
        <f t="shared" si="30"/>
        <v>8137.8922824327374</v>
      </c>
      <c r="N237" s="15">
        <f t="shared" si="31"/>
        <v>40.689461412163688</v>
      </c>
    </row>
    <row r="238" spans="2:14" x14ac:dyDescent="0.55000000000000004">
      <c r="B238" s="3">
        <v>234</v>
      </c>
      <c r="C238" s="3"/>
      <c r="D238" s="3"/>
      <c r="E238" s="3">
        <f t="shared" si="24"/>
        <v>44137.892282432746</v>
      </c>
      <c r="F238" s="8">
        <f>(Zadání!$C$11*E238)/30.5</f>
        <v>28.942880185201801</v>
      </c>
      <c r="G238" s="8">
        <f t="shared" si="25"/>
        <v>6127.1827649843099</v>
      </c>
      <c r="H238" s="3">
        <f t="shared" si="26"/>
        <v>44166.83516261795</v>
      </c>
      <c r="I238" s="3">
        <f>(H238)*Zadání!$C$10/365</f>
        <v>9.6804022274231123</v>
      </c>
      <c r="J238" s="3">
        <f t="shared" si="27"/>
        <v>2049.3327998610525</v>
      </c>
      <c r="K238" s="3">
        <f t="shared" si="28"/>
        <v>44176.515564845373</v>
      </c>
      <c r="L238" s="41">
        <f t="shared" si="29"/>
        <v>44176.515564845373</v>
      </c>
      <c r="M238" s="3">
        <f t="shared" si="30"/>
        <v>8176.515564845362</v>
      </c>
      <c r="N238" s="15">
        <f t="shared" si="31"/>
        <v>40.882577824226807</v>
      </c>
    </row>
    <row r="239" spans="2:14" x14ac:dyDescent="0.55000000000000004">
      <c r="B239" s="3">
        <v>235</v>
      </c>
      <c r="C239" s="3"/>
      <c r="D239" s="3"/>
      <c r="E239" s="3">
        <f t="shared" si="24"/>
        <v>44176.515564845373</v>
      </c>
      <c r="F239" s="8">
        <f>(Zadání!$C$11*E239)/30.5</f>
        <v>28.968206927767458</v>
      </c>
      <c r="G239" s="8">
        <f t="shared" si="25"/>
        <v>6156.1509719120777</v>
      </c>
      <c r="H239" s="3">
        <f t="shared" si="26"/>
        <v>44205.483771773143</v>
      </c>
      <c r="I239" s="3">
        <f>(H239)*Zadání!$C$10/365</f>
        <v>9.6888731554571272</v>
      </c>
      <c r="J239" s="3">
        <f t="shared" si="27"/>
        <v>2059.0216730165098</v>
      </c>
      <c r="K239" s="3">
        <f t="shared" si="28"/>
        <v>44215.1726449286</v>
      </c>
      <c r="L239" s="41">
        <f t="shared" si="29"/>
        <v>44215.1726449286</v>
      </c>
      <c r="M239" s="3">
        <f t="shared" si="30"/>
        <v>8215.172644928587</v>
      </c>
      <c r="N239" s="15">
        <f t="shared" si="31"/>
        <v>41.075863224642937</v>
      </c>
    </row>
    <row r="240" spans="2:14" x14ac:dyDescent="0.55000000000000004">
      <c r="B240" s="3">
        <v>236</v>
      </c>
      <c r="C240" s="3"/>
      <c r="D240" s="3"/>
      <c r="E240" s="3">
        <f t="shared" si="24"/>
        <v>44215.1726449286</v>
      </c>
      <c r="F240" s="8">
        <f>(Zadání!$C$11*E240)/30.5</f>
        <v>28.993555832740064</v>
      </c>
      <c r="G240" s="8">
        <f t="shared" si="25"/>
        <v>6185.1445277448174</v>
      </c>
      <c r="H240" s="3">
        <f t="shared" si="26"/>
        <v>44244.166200761341</v>
      </c>
      <c r="I240" s="3">
        <f>(H240)*Zadání!$C$10/365</f>
        <v>9.6973514960572818</v>
      </c>
      <c r="J240" s="3">
        <f t="shared" si="27"/>
        <v>2068.7190245125671</v>
      </c>
      <c r="K240" s="3">
        <f t="shared" si="28"/>
        <v>44253.863552257397</v>
      </c>
      <c r="L240" s="41">
        <f t="shared" si="29"/>
        <v>44253.863552257397</v>
      </c>
      <c r="M240" s="3">
        <f t="shared" si="30"/>
        <v>8253.8635522573841</v>
      </c>
      <c r="N240" s="15">
        <f t="shared" si="31"/>
        <v>41.269317761286921</v>
      </c>
    </row>
    <row r="241" spans="2:14" x14ac:dyDescent="0.55000000000000004">
      <c r="B241" s="3">
        <v>237</v>
      </c>
      <c r="C241" s="3"/>
      <c r="D241" s="3"/>
      <c r="E241" s="3">
        <f t="shared" si="24"/>
        <v>44253.863552257397</v>
      </c>
      <c r="F241" s="8">
        <f>(Zadání!$C$11*E241)/30.5</f>
        <v>29.018926919513049</v>
      </c>
      <c r="G241" s="8">
        <f t="shared" si="25"/>
        <v>6214.1634546643309</v>
      </c>
      <c r="H241" s="3">
        <f t="shared" si="26"/>
        <v>44282.882479176908</v>
      </c>
      <c r="I241" s="3">
        <f>(H241)*Zadání!$C$10/365</f>
        <v>9.7058372557100068</v>
      </c>
      <c r="J241" s="3">
        <f t="shared" si="27"/>
        <v>2078.424861768277</v>
      </c>
      <c r="K241" s="3">
        <f t="shared" si="28"/>
        <v>44292.588316432615</v>
      </c>
      <c r="L241" s="41">
        <f t="shared" si="29"/>
        <v>44292.588316432615</v>
      </c>
      <c r="M241" s="3">
        <f t="shared" si="30"/>
        <v>8292.5883164326078</v>
      </c>
      <c r="N241" s="15">
        <f t="shared" si="31"/>
        <v>41.46294158216304</v>
      </c>
    </row>
    <row r="242" spans="2:14" x14ac:dyDescent="0.55000000000000004">
      <c r="B242" s="3">
        <v>238</v>
      </c>
      <c r="C242" s="3"/>
      <c r="D242" s="3"/>
      <c r="E242" s="3">
        <f t="shared" si="24"/>
        <v>44292.588316432615</v>
      </c>
      <c r="F242" s="8">
        <f>(Zadání!$C$11*E242)/30.5</f>
        <v>29.044320207496796</v>
      </c>
      <c r="G242" s="8">
        <f t="shared" si="25"/>
        <v>6243.2077748718275</v>
      </c>
      <c r="H242" s="3">
        <f t="shared" si="26"/>
        <v>44321.632636640112</v>
      </c>
      <c r="I242" s="3">
        <f>(H242)*Zadání!$C$10/365</f>
        <v>9.7143304409074211</v>
      </c>
      <c r="J242" s="3">
        <f t="shared" si="27"/>
        <v>2088.1391922091843</v>
      </c>
      <c r="K242" s="3">
        <f t="shared" si="28"/>
        <v>44331.346967081023</v>
      </c>
      <c r="L242" s="41">
        <f t="shared" si="29"/>
        <v>44331.346967081023</v>
      </c>
      <c r="M242" s="3">
        <f t="shared" si="30"/>
        <v>8331.3469670810118</v>
      </c>
      <c r="N242" s="15">
        <f t="shared" si="31"/>
        <v>41.656734835405061</v>
      </c>
    </row>
    <row r="243" spans="2:14" x14ac:dyDescent="0.55000000000000004">
      <c r="B243" s="3">
        <v>239</v>
      </c>
      <c r="C243" s="3"/>
      <c r="D243" s="3"/>
      <c r="E243" s="3">
        <f t="shared" si="24"/>
        <v>44331.346967081023</v>
      </c>
      <c r="F243" s="8">
        <f>(Zadání!$C$11*E243)/30.5</f>
        <v>29.069735716118707</v>
      </c>
      <c r="G243" s="8">
        <f t="shared" si="25"/>
        <v>6272.2775105879464</v>
      </c>
      <c r="H243" s="3">
        <f t="shared" si="26"/>
        <v>44360.416702797142</v>
      </c>
      <c r="I243" s="3">
        <f>(H243)*Zadání!$C$10/365</f>
        <v>9.7228310581473192</v>
      </c>
      <c r="J243" s="3">
        <f t="shared" si="27"/>
        <v>2097.8620232673316</v>
      </c>
      <c r="K243" s="3">
        <f t="shared" si="28"/>
        <v>44370.13953385529</v>
      </c>
      <c r="L243" s="41">
        <f t="shared" si="29"/>
        <v>44370.13953385529</v>
      </c>
      <c r="M243" s="3">
        <f t="shared" si="30"/>
        <v>8370.1395338552775</v>
      </c>
      <c r="N243" s="15">
        <f t="shared" si="31"/>
        <v>41.850697669276386</v>
      </c>
    </row>
    <row r="244" spans="2:14" x14ac:dyDescent="0.55000000000000004">
      <c r="B244" s="3">
        <v>240</v>
      </c>
      <c r="C244" s="3"/>
      <c r="D244" s="3"/>
      <c r="E244" s="3">
        <f t="shared" si="24"/>
        <v>44370.13953385529</v>
      </c>
      <c r="F244" s="8">
        <f>(Zadání!$C$11*E244)/30.5</f>
        <v>29.095173464823141</v>
      </c>
      <c r="G244" s="8">
        <f t="shared" si="25"/>
        <v>6301.3726840527697</v>
      </c>
      <c r="H244" s="3">
        <f t="shared" si="26"/>
        <v>44399.234707320116</v>
      </c>
      <c r="I244" s="3">
        <f>(H244)*Zadání!$C$10/365</f>
        <v>9.731339113933176</v>
      </c>
      <c r="J244" s="3">
        <f t="shared" si="27"/>
        <v>2107.5933623812648</v>
      </c>
      <c r="K244" s="3">
        <f t="shared" si="28"/>
        <v>44408.966046434049</v>
      </c>
      <c r="L244" s="41">
        <f t="shared" si="29"/>
        <v>44408.966046434049</v>
      </c>
      <c r="M244" s="3">
        <f t="shared" si="30"/>
        <v>8408.9660464340341</v>
      </c>
      <c r="N244" s="15">
        <f t="shared" si="31"/>
        <v>42.04483023217017</v>
      </c>
    </row>
    <row r="245" spans="2:14" x14ac:dyDescent="0.55000000000000004">
      <c r="B245" s="3">
        <v>241</v>
      </c>
      <c r="C245" s="3"/>
      <c r="D245" s="3"/>
      <c r="E245" s="3">
        <f t="shared" si="24"/>
        <v>44408.966046434049</v>
      </c>
      <c r="F245" s="8">
        <f>(Zadání!$C$11*E245)/30.5</f>
        <v>29.120633473071511</v>
      </c>
      <c r="G245" s="8">
        <f t="shared" si="25"/>
        <v>6330.4933175258411</v>
      </c>
      <c r="H245" s="3">
        <f t="shared" si="26"/>
        <v>44438.086679907123</v>
      </c>
      <c r="I245" s="3">
        <f>(H245)*Zadání!$C$10/365</f>
        <v>9.7398546147741634</v>
      </c>
      <c r="J245" s="3">
        <f t="shared" si="27"/>
        <v>2117.333216996039</v>
      </c>
      <c r="K245" s="3">
        <f t="shared" si="28"/>
        <v>44447.826534521897</v>
      </c>
      <c r="L245" s="41">
        <f t="shared" si="29"/>
        <v>44447.826534521897</v>
      </c>
      <c r="M245" s="3">
        <f t="shared" si="30"/>
        <v>8447.8265345218806</v>
      </c>
      <c r="N245" s="15">
        <f t="shared" si="31"/>
        <v>42.239132672609401</v>
      </c>
    </row>
    <row r="246" spans="2:14" x14ac:dyDescent="0.55000000000000004">
      <c r="B246" s="3">
        <v>242</v>
      </c>
      <c r="C246" s="3"/>
      <c r="D246" s="3"/>
      <c r="E246" s="3">
        <f t="shared" si="24"/>
        <v>44447.826534521897</v>
      </c>
      <c r="F246" s="8">
        <f>(Zadání!$C$11*E246)/30.5</f>
        <v>29.146115760342227</v>
      </c>
      <c r="G246" s="8">
        <f t="shared" si="25"/>
        <v>6359.6394332861837</v>
      </c>
      <c r="H246" s="3">
        <f t="shared" si="26"/>
        <v>44476.972650282238</v>
      </c>
      <c r="I246" s="3">
        <f>(H246)*Zadání!$C$10/365</f>
        <v>9.7483775671851483</v>
      </c>
      <c r="J246" s="3">
        <f t="shared" si="27"/>
        <v>2127.0815945632244</v>
      </c>
      <c r="K246" s="3">
        <f t="shared" si="28"/>
        <v>44486.721027849424</v>
      </c>
      <c r="L246" s="41">
        <f t="shared" si="29"/>
        <v>44486.721027849424</v>
      </c>
      <c r="M246" s="3">
        <f t="shared" si="30"/>
        <v>8486.7210278494076</v>
      </c>
      <c r="N246" s="15">
        <f t="shared" si="31"/>
        <v>42.433605139247035</v>
      </c>
    </row>
    <row r="247" spans="2:14" x14ac:dyDescent="0.55000000000000004">
      <c r="B247" s="3">
        <v>243</v>
      </c>
      <c r="C247" s="3"/>
      <c r="D247" s="3"/>
      <c r="E247" s="3">
        <f t="shared" si="24"/>
        <v>44486.721027849424</v>
      </c>
      <c r="F247" s="8">
        <f>(Zadání!$C$11*E247)/30.5</f>
        <v>29.171620346130773</v>
      </c>
      <c r="G247" s="8">
        <f t="shared" si="25"/>
        <v>6388.8110536323147</v>
      </c>
      <c r="H247" s="3">
        <f t="shared" si="26"/>
        <v>44515.892648195557</v>
      </c>
      <c r="I247" s="3">
        <f>(H247)*Zadání!$C$10/365</f>
        <v>9.7569079776866978</v>
      </c>
      <c r="J247" s="3">
        <f t="shared" si="27"/>
        <v>2136.8385025409111</v>
      </c>
      <c r="K247" s="3">
        <f t="shared" si="28"/>
        <v>44525.649556173244</v>
      </c>
      <c r="L247" s="41">
        <f t="shared" si="29"/>
        <v>44525.649556173244</v>
      </c>
      <c r="M247" s="3">
        <f t="shared" si="30"/>
        <v>8525.6495561732263</v>
      </c>
      <c r="N247" s="15">
        <f t="shared" si="31"/>
        <v>42.628247780866133</v>
      </c>
    </row>
    <row r="248" spans="2:14" x14ac:dyDescent="0.55000000000000004">
      <c r="B248" s="3">
        <v>244</v>
      </c>
      <c r="C248" s="3"/>
      <c r="D248" s="3"/>
      <c r="E248" s="3">
        <f t="shared" si="24"/>
        <v>44525.649556173244</v>
      </c>
      <c r="F248" s="8">
        <f>(Zadání!$C$11*E248)/30.5</f>
        <v>29.197147249949669</v>
      </c>
      <c r="G248" s="8">
        <f t="shared" si="25"/>
        <v>6418.0082008822646</v>
      </c>
      <c r="H248" s="3">
        <f t="shared" si="26"/>
        <v>44554.846703423194</v>
      </c>
      <c r="I248" s="3">
        <f>(H248)*Zadání!$C$10/365</f>
        <v>9.7654458528050849</v>
      </c>
      <c r="J248" s="3">
        <f t="shared" si="27"/>
        <v>2146.6039483937161</v>
      </c>
      <c r="K248" s="3">
        <f t="shared" si="28"/>
        <v>44564.612149275999</v>
      </c>
      <c r="L248" s="41">
        <f t="shared" si="29"/>
        <v>44564.612149275999</v>
      </c>
      <c r="M248" s="3">
        <f t="shared" si="30"/>
        <v>8564.6121492759812</v>
      </c>
      <c r="N248" s="15">
        <f t="shared" si="31"/>
        <v>42.823060746379909</v>
      </c>
    </row>
    <row r="249" spans="2:14" x14ac:dyDescent="0.55000000000000004">
      <c r="B249" s="3">
        <v>245</v>
      </c>
      <c r="C249" s="3"/>
      <c r="D249" s="3"/>
      <c r="E249" s="3">
        <f t="shared" si="24"/>
        <v>44564.612149275999</v>
      </c>
      <c r="F249" s="8">
        <f>(Zadání!$C$11*E249)/30.5</f>
        <v>29.222696491328527</v>
      </c>
      <c r="G249" s="8">
        <f t="shared" si="25"/>
        <v>6447.2308973735935</v>
      </c>
      <c r="H249" s="3">
        <f t="shared" si="26"/>
        <v>44593.834845767327</v>
      </c>
      <c r="I249" s="3">
        <f>(H249)*Zadání!$C$10/365</f>
        <v>9.7739911990722916</v>
      </c>
      <c r="J249" s="3">
        <f t="shared" si="27"/>
        <v>2156.3779395927886</v>
      </c>
      <c r="K249" s="3">
        <f t="shared" si="28"/>
        <v>44603.608836966399</v>
      </c>
      <c r="L249" s="41">
        <f t="shared" si="29"/>
        <v>44603.608836966399</v>
      </c>
      <c r="M249" s="3">
        <f t="shared" si="30"/>
        <v>8603.6088369663812</v>
      </c>
      <c r="N249" s="15">
        <f t="shared" si="31"/>
        <v>43.018044184831908</v>
      </c>
    </row>
    <row r="250" spans="2:14" x14ac:dyDescent="0.55000000000000004">
      <c r="B250" s="3">
        <v>246</v>
      </c>
      <c r="C250" s="3"/>
      <c r="D250" s="3"/>
      <c r="E250" s="3">
        <f t="shared" si="24"/>
        <v>44603.608836966399</v>
      </c>
      <c r="F250" s="8">
        <f>(Zadání!$C$11*E250)/30.5</f>
        <v>29.248268089814033</v>
      </c>
      <c r="G250" s="8">
        <f t="shared" si="25"/>
        <v>6476.4791654634073</v>
      </c>
      <c r="H250" s="3">
        <f t="shared" si="26"/>
        <v>44632.857105056217</v>
      </c>
      <c r="I250" s="3">
        <f>(H250)*Zadání!$C$10/365</f>
        <v>9.7825440230260199</v>
      </c>
      <c r="J250" s="3">
        <f t="shared" si="27"/>
        <v>2166.1604836158144</v>
      </c>
      <c r="K250" s="3">
        <f t="shared" si="28"/>
        <v>44642.639649079239</v>
      </c>
      <c r="L250" s="41">
        <f t="shared" si="29"/>
        <v>44642.639649079239</v>
      </c>
      <c r="M250" s="3">
        <f t="shared" si="30"/>
        <v>8642.6396490792213</v>
      </c>
      <c r="N250" s="15">
        <f t="shared" si="31"/>
        <v>43.213198245396107</v>
      </c>
    </row>
    <row r="251" spans="2:14" x14ac:dyDescent="0.55000000000000004">
      <c r="B251" s="3">
        <v>247</v>
      </c>
      <c r="C251" s="3"/>
      <c r="D251" s="3"/>
      <c r="E251" s="3">
        <f t="shared" si="24"/>
        <v>44642.639649079239</v>
      </c>
      <c r="F251" s="8">
        <f>(Zadání!$C$11*E251)/30.5</f>
        <v>29.273862064969993</v>
      </c>
      <c r="G251" s="8">
        <f t="shared" si="25"/>
        <v>6505.7530275283771</v>
      </c>
      <c r="H251" s="3">
        <f t="shared" si="26"/>
        <v>44671.913511144208</v>
      </c>
      <c r="I251" s="3">
        <f>(H251)*Zadání!$C$10/365</f>
        <v>9.7911043312096897</v>
      </c>
      <c r="J251" s="3">
        <f t="shared" si="27"/>
        <v>2175.9515879470241</v>
      </c>
      <c r="K251" s="3">
        <f t="shared" si="28"/>
        <v>44681.704615475421</v>
      </c>
      <c r="L251" s="41">
        <f t="shared" si="29"/>
        <v>44681.704615475421</v>
      </c>
      <c r="M251" s="3">
        <f t="shared" si="30"/>
        <v>8681.7046154754007</v>
      </c>
      <c r="N251" s="15">
        <f t="shared" si="31"/>
        <v>43.408523077377005</v>
      </c>
    </row>
    <row r="252" spans="2:14" x14ac:dyDescent="0.55000000000000004">
      <c r="B252" s="3">
        <v>248</v>
      </c>
      <c r="C252" s="3"/>
      <c r="D252" s="3"/>
      <c r="E252" s="3">
        <f t="shared" si="24"/>
        <v>44681.704615475421</v>
      </c>
      <c r="F252" s="8">
        <f>(Zadání!$C$11*E252)/30.5</f>
        <v>29.299478436377328</v>
      </c>
      <c r="G252" s="8">
        <f t="shared" si="25"/>
        <v>6535.0525059647543</v>
      </c>
      <c r="H252" s="3">
        <f t="shared" si="26"/>
        <v>44711.004093911797</v>
      </c>
      <c r="I252" s="3">
        <f>(H252)*Zadání!$C$10/365</f>
        <v>9.7996721301724499</v>
      </c>
      <c r="J252" s="3">
        <f t="shared" si="27"/>
        <v>2185.7512600771965</v>
      </c>
      <c r="K252" s="3">
        <f t="shared" si="28"/>
        <v>44720.803766041972</v>
      </c>
      <c r="L252" s="41">
        <f t="shared" si="29"/>
        <v>44720.803766041972</v>
      </c>
      <c r="M252" s="3">
        <f t="shared" si="30"/>
        <v>8720.8037660419504</v>
      </c>
      <c r="N252" s="15">
        <f t="shared" si="31"/>
        <v>43.604018830209753</v>
      </c>
    </row>
    <row r="253" spans="2:14" x14ac:dyDescent="0.55000000000000004">
      <c r="B253" s="3">
        <v>249</v>
      </c>
      <c r="C253" s="3"/>
      <c r="D253" s="3"/>
      <c r="E253" s="3">
        <f t="shared" si="24"/>
        <v>44720.803766041972</v>
      </c>
      <c r="F253" s="8">
        <f>(Zadání!$C$11*E253)/30.5</f>
        <v>29.325117223634081</v>
      </c>
      <c r="G253" s="8">
        <f t="shared" si="25"/>
        <v>6564.3776231883885</v>
      </c>
      <c r="H253" s="3">
        <f t="shared" si="26"/>
        <v>44750.128883265606</v>
      </c>
      <c r="I253" s="3">
        <f>(H253)*Zadání!$C$10/365</f>
        <v>9.8082474264691744</v>
      </c>
      <c r="J253" s="3">
        <f t="shared" si="27"/>
        <v>2195.5595075036658</v>
      </c>
      <c r="K253" s="3">
        <f t="shared" si="28"/>
        <v>44759.937130692073</v>
      </c>
      <c r="L253" s="41">
        <f t="shared" si="29"/>
        <v>44759.937130692073</v>
      </c>
      <c r="M253" s="3">
        <f t="shared" si="30"/>
        <v>8759.9371306920548</v>
      </c>
      <c r="N253" s="15">
        <f t="shared" si="31"/>
        <v>43.799685653460273</v>
      </c>
    </row>
    <row r="254" spans="2:14" x14ac:dyDescent="0.55000000000000004">
      <c r="B254" s="3">
        <v>250</v>
      </c>
      <c r="C254" s="3"/>
      <c r="D254" s="3"/>
      <c r="E254" s="3">
        <f t="shared" si="24"/>
        <v>44759.937130692073</v>
      </c>
      <c r="F254" s="8">
        <f>(Zadání!$C$11*E254)/30.5</f>
        <v>29.350778446355456</v>
      </c>
      <c r="G254" s="8">
        <f t="shared" si="25"/>
        <v>6593.7284016347439</v>
      </c>
      <c r="H254" s="3">
        <f t="shared" si="26"/>
        <v>44789.287909138431</v>
      </c>
      <c r="I254" s="3">
        <f>(H254)*Zadání!$C$10/365</f>
        <v>9.8168302266604783</v>
      </c>
      <c r="J254" s="3">
        <f t="shared" si="27"/>
        <v>2205.3763377303262</v>
      </c>
      <c r="K254" s="3">
        <f t="shared" si="28"/>
        <v>44799.104739365095</v>
      </c>
      <c r="L254" s="41">
        <f t="shared" si="29"/>
        <v>44799.104739365095</v>
      </c>
      <c r="M254" s="3">
        <f t="shared" si="30"/>
        <v>8799.1047393650697</v>
      </c>
      <c r="N254" s="15">
        <f t="shared" si="31"/>
        <v>43.995523696825352</v>
      </c>
    </row>
    <row r="255" spans="2:14" x14ac:dyDescent="0.55000000000000004">
      <c r="B255" s="3">
        <v>251</v>
      </c>
      <c r="C255" s="3"/>
      <c r="D255" s="3"/>
      <c r="E255" s="3">
        <f t="shared" si="24"/>
        <v>44799.104739365095</v>
      </c>
      <c r="F255" s="8">
        <f>(Zadání!$C$11*E255)/30.5</f>
        <v>29.376462124173834</v>
      </c>
      <c r="G255" s="8">
        <f t="shared" si="25"/>
        <v>6623.1048637589174</v>
      </c>
      <c r="H255" s="3">
        <f t="shared" si="26"/>
        <v>44828.481201489267</v>
      </c>
      <c r="I255" s="3">
        <f>(H255)*Zadání!$C$10/365</f>
        <v>9.8254205373127164</v>
      </c>
      <c r="J255" s="3">
        <f t="shared" si="27"/>
        <v>2215.201758267639</v>
      </c>
      <c r="K255" s="3">
        <f t="shared" si="28"/>
        <v>44838.306622026583</v>
      </c>
      <c r="L255" s="41">
        <f t="shared" si="29"/>
        <v>44838.306622026583</v>
      </c>
      <c r="M255" s="3">
        <f t="shared" si="30"/>
        <v>8838.3066220265573</v>
      </c>
      <c r="N255" s="15">
        <f t="shared" si="31"/>
        <v>44.191533110132788</v>
      </c>
    </row>
    <row r="256" spans="2:14" x14ac:dyDescent="0.55000000000000004">
      <c r="B256" s="3">
        <v>252</v>
      </c>
      <c r="C256" s="3"/>
      <c r="D256" s="3"/>
      <c r="E256" s="3">
        <f t="shared" si="24"/>
        <v>44838.306622026583</v>
      </c>
      <c r="F256" s="8">
        <f>(Zadání!$C$11*E256)/30.5</f>
        <v>29.402168276738745</v>
      </c>
      <c r="G256" s="8">
        <f t="shared" si="25"/>
        <v>6652.5070320356563</v>
      </c>
      <c r="H256" s="3">
        <f t="shared" si="26"/>
        <v>44867.708790303324</v>
      </c>
      <c r="I256" s="3">
        <f>(H256)*Zadání!$C$10/365</f>
        <v>9.8340183649979878</v>
      </c>
      <c r="J256" s="3">
        <f t="shared" si="27"/>
        <v>2225.035776632637</v>
      </c>
      <c r="K256" s="3">
        <f t="shared" si="28"/>
        <v>44877.542808668324</v>
      </c>
      <c r="L256" s="41">
        <f t="shared" si="29"/>
        <v>44877.542808668324</v>
      </c>
      <c r="M256" s="3">
        <f t="shared" si="30"/>
        <v>8877.5428086682932</v>
      </c>
      <c r="N256" s="15">
        <f t="shared" si="31"/>
        <v>44.387714043341468</v>
      </c>
    </row>
    <row r="257" spans="2:14" x14ac:dyDescent="0.55000000000000004">
      <c r="B257" s="3">
        <v>253</v>
      </c>
      <c r="C257" s="3"/>
      <c r="D257" s="3"/>
      <c r="E257" s="3">
        <f t="shared" ref="E257:E320" si="32">K256</f>
        <v>44877.542808668324</v>
      </c>
      <c r="F257" s="8">
        <f>(Zadání!$C$11*E257)/30.5</f>
        <v>29.427896923716933</v>
      </c>
      <c r="G257" s="8">
        <f t="shared" ref="G257:G320" si="33">F257+G256</f>
        <v>6681.9349289593729</v>
      </c>
      <c r="H257" s="3">
        <f t="shared" ref="H257:H320" si="34">F257+E257</f>
        <v>44906.970705592044</v>
      </c>
      <c r="I257" s="3">
        <f>(H257)*Zadání!$C$10/365</f>
        <v>9.8426237162941472</v>
      </c>
      <c r="J257" s="3">
        <f t="shared" ref="J257:J320" si="35">I257+J256</f>
        <v>2234.8784003489309</v>
      </c>
      <c r="K257" s="3">
        <f t="shared" ref="K257:K320" si="36">H257+I257</f>
        <v>44916.813329308337</v>
      </c>
      <c r="L257" s="41">
        <f t="shared" ref="L257:L320" si="37">K257+D257</f>
        <v>44916.813329308337</v>
      </c>
      <c r="M257" s="3">
        <f t="shared" ref="M257:M320" si="38">G257+J257</f>
        <v>8916.8133293083047</v>
      </c>
      <c r="N257" s="15">
        <f t="shared" ref="N257:N320" si="39">M257/$C$5%</f>
        <v>44.584066646541523</v>
      </c>
    </row>
    <row r="258" spans="2:14" x14ac:dyDescent="0.55000000000000004">
      <c r="B258" s="3">
        <v>254</v>
      </c>
      <c r="C258" s="3"/>
      <c r="D258" s="3"/>
      <c r="E258" s="3">
        <f t="shared" si="32"/>
        <v>44916.813329308337</v>
      </c>
      <c r="F258" s="8">
        <f>(Zadání!$C$11*E258)/30.5</f>
        <v>29.453648084792352</v>
      </c>
      <c r="G258" s="8">
        <f t="shared" si="33"/>
        <v>6711.3885770441657</v>
      </c>
      <c r="H258" s="3">
        <f t="shared" si="34"/>
        <v>44946.266977393127</v>
      </c>
      <c r="I258" s="3">
        <f>(H258)*Zadání!$C$10/365</f>
        <v>9.851236597784796</v>
      </c>
      <c r="J258" s="3">
        <f t="shared" si="35"/>
        <v>2244.7296369467158</v>
      </c>
      <c r="K258" s="3">
        <f t="shared" si="36"/>
        <v>44956.118213990914</v>
      </c>
      <c r="L258" s="41">
        <f t="shared" si="37"/>
        <v>44956.118213990914</v>
      </c>
      <c r="M258" s="3">
        <f t="shared" si="38"/>
        <v>8956.1182139908815</v>
      </c>
      <c r="N258" s="15">
        <f t="shared" si="39"/>
        <v>44.780591069954404</v>
      </c>
    </row>
    <row r="259" spans="2:14" x14ac:dyDescent="0.55000000000000004">
      <c r="B259" s="3">
        <v>255</v>
      </c>
      <c r="C259" s="3"/>
      <c r="D259" s="3"/>
      <c r="E259" s="3">
        <f t="shared" si="32"/>
        <v>44956.118213990914</v>
      </c>
      <c r="F259" s="8">
        <f>(Zadání!$C$11*E259)/30.5</f>
        <v>29.479421779666172</v>
      </c>
      <c r="G259" s="8">
        <f t="shared" si="33"/>
        <v>6740.8679988238318</v>
      </c>
      <c r="H259" s="3">
        <f t="shared" si="34"/>
        <v>44985.59763577058</v>
      </c>
      <c r="I259" s="3">
        <f>(H259)*Zadání!$C$10/365</f>
        <v>9.8598570160593049</v>
      </c>
      <c r="J259" s="3">
        <f t="shared" si="35"/>
        <v>2254.5894939627751</v>
      </c>
      <c r="K259" s="3">
        <f t="shared" si="36"/>
        <v>44995.457492786642</v>
      </c>
      <c r="L259" s="41">
        <f t="shared" si="37"/>
        <v>44995.457492786642</v>
      </c>
      <c r="M259" s="3">
        <f t="shared" si="38"/>
        <v>8995.457492786607</v>
      </c>
      <c r="N259" s="15">
        <f t="shared" si="39"/>
        <v>44.977287463933038</v>
      </c>
    </row>
    <row r="260" spans="2:14" x14ac:dyDescent="0.55000000000000004">
      <c r="B260" s="3">
        <v>256</v>
      </c>
      <c r="C260" s="3"/>
      <c r="D260" s="3"/>
      <c r="E260" s="3">
        <f t="shared" si="32"/>
        <v>44995.457492786642</v>
      </c>
      <c r="F260" s="8">
        <f>(Zadání!$C$11*E260)/30.5</f>
        <v>29.505218028056813</v>
      </c>
      <c r="G260" s="8">
        <f t="shared" si="33"/>
        <v>6770.3732168518891</v>
      </c>
      <c r="H260" s="3">
        <f t="shared" si="34"/>
        <v>45024.962710814696</v>
      </c>
      <c r="I260" s="3">
        <f>(H260)*Zadání!$C$10/365</f>
        <v>9.8684849777128107</v>
      </c>
      <c r="J260" s="3">
        <f t="shared" si="35"/>
        <v>2264.4579789404879</v>
      </c>
      <c r="K260" s="3">
        <f t="shared" si="36"/>
        <v>45034.831195792409</v>
      </c>
      <c r="L260" s="41">
        <f t="shared" si="37"/>
        <v>45034.831195792409</v>
      </c>
      <c r="M260" s="3">
        <f t="shared" si="38"/>
        <v>9034.8311957923761</v>
      </c>
      <c r="N260" s="15">
        <f t="shared" si="39"/>
        <v>45.174155978961878</v>
      </c>
    </row>
    <row r="261" spans="2:14" x14ac:dyDescent="0.55000000000000004">
      <c r="B261" s="3">
        <v>257</v>
      </c>
      <c r="C261" s="3"/>
      <c r="D261" s="3"/>
      <c r="E261" s="3">
        <f t="shared" si="32"/>
        <v>45034.831195792409</v>
      </c>
      <c r="F261" s="8">
        <f>(Zadání!$C$11*E261)/30.5</f>
        <v>29.531036849699941</v>
      </c>
      <c r="G261" s="8">
        <f t="shared" si="33"/>
        <v>6799.9042537015894</v>
      </c>
      <c r="H261" s="3">
        <f t="shared" si="34"/>
        <v>45064.36223264211</v>
      </c>
      <c r="I261" s="3">
        <f>(H261)*Zadání!$C$10/365</f>
        <v>9.8771204893462166</v>
      </c>
      <c r="J261" s="3">
        <f t="shared" si="35"/>
        <v>2274.3350994298339</v>
      </c>
      <c r="K261" s="3">
        <f t="shared" si="36"/>
        <v>45074.239353131459</v>
      </c>
      <c r="L261" s="41">
        <f t="shared" si="37"/>
        <v>45074.239353131459</v>
      </c>
      <c r="M261" s="3">
        <f t="shared" si="38"/>
        <v>9074.2393531314228</v>
      </c>
      <c r="N261" s="15">
        <f t="shared" si="39"/>
        <v>45.371196765657118</v>
      </c>
    </row>
    <row r="262" spans="2:14" x14ac:dyDescent="0.55000000000000004">
      <c r="B262" s="3">
        <v>258</v>
      </c>
      <c r="C262" s="3"/>
      <c r="D262" s="3"/>
      <c r="E262" s="3">
        <f t="shared" si="32"/>
        <v>45074.239353131459</v>
      </c>
      <c r="F262" s="8">
        <f>(Zadání!$C$11*E262)/30.5</f>
        <v>29.556878264348498</v>
      </c>
      <c r="G262" s="8">
        <f t="shared" si="33"/>
        <v>6829.461131965938</v>
      </c>
      <c r="H262" s="3">
        <f t="shared" si="34"/>
        <v>45103.796231395805</v>
      </c>
      <c r="I262" s="3">
        <f>(H262)*Zadání!$C$10/365</f>
        <v>9.8857635575662037</v>
      </c>
      <c r="J262" s="3">
        <f t="shared" si="35"/>
        <v>2284.2208629874003</v>
      </c>
      <c r="K262" s="3">
        <f t="shared" si="36"/>
        <v>45113.681994953375</v>
      </c>
      <c r="L262" s="41">
        <f t="shared" si="37"/>
        <v>45113.681994953375</v>
      </c>
      <c r="M262" s="3">
        <f t="shared" si="38"/>
        <v>9113.6819949533383</v>
      </c>
      <c r="N262" s="15">
        <f t="shared" si="39"/>
        <v>45.568409974766695</v>
      </c>
    </row>
    <row r="263" spans="2:14" x14ac:dyDescent="0.55000000000000004">
      <c r="B263" s="3">
        <v>259</v>
      </c>
      <c r="C263" s="3"/>
      <c r="D263" s="3"/>
      <c r="E263" s="3">
        <f t="shared" si="32"/>
        <v>45113.681994953375</v>
      </c>
      <c r="F263" s="8">
        <f>(Zadání!$C$11*E263)/30.5</f>
        <v>29.582742291772703</v>
      </c>
      <c r="G263" s="8">
        <f t="shared" si="33"/>
        <v>6859.0438742577107</v>
      </c>
      <c r="H263" s="3">
        <f t="shared" si="34"/>
        <v>45143.264737245147</v>
      </c>
      <c r="I263" s="3">
        <f>(H263)*Zadání!$C$10/365</f>
        <v>9.8944141889852375</v>
      </c>
      <c r="J263" s="3">
        <f t="shared" si="35"/>
        <v>2294.1152771763855</v>
      </c>
      <c r="K263" s="3">
        <f t="shared" si="36"/>
        <v>45153.159151434134</v>
      </c>
      <c r="L263" s="41">
        <f t="shared" si="37"/>
        <v>45153.159151434134</v>
      </c>
      <c r="M263" s="3">
        <f t="shared" si="38"/>
        <v>9153.1591514340962</v>
      </c>
      <c r="N263" s="15">
        <f t="shared" si="39"/>
        <v>45.76579575717048</v>
      </c>
    </row>
    <row r="264" spans="2:14" x14ac:dyDescent="0.55000000000000004">
      <c r="B264" s="3">
        <v>260</v>
      </c>
      <c r="C264" s="3"/>
      <c r="D264" s="3"/>
      <c r="E264" s="3">
        <f t="shared" si="32"/>
        <v>45153.159151434134</v>
      </c>
      <c r="F264" s="8">
        <f>(Zadání!$C$11*E264)/30.5</f>
        <v>29.608628951760089</v>
      </c>
      <c r="G264" s="8">
        <f t="shared" si="33"/>
        <v>6888.6525032094705</v>
      </c>
      <c r="H264" s="3">
        <f t="shared" si="34"/>
        <v>45182.767780385897</v>
      </c>
      <c r="I264" s="3">
        <f>(H264)*Zadání!$C$10/365</f>
        <v>9.9030723902215669</v>
      </c>
      <c r="J264" s="3">
        <f t="shared" si="35"/>
        <v>2304.018349566607</v>
      </c>
      <c r="K264" s="3">
        <f t="shared" si="36"/>
        <v>45192.670852776122</v>
      </c>
      <c r="L264" s="41">
        <f t="shared" si="37"/>
        <v>45192.670852776122</v>
      </c>
      <c r="M264" s="3">
        <f t="shared" si="38"/>
        <v>9192.6708527760784</v>
      </c>
      <c r="N264" s="15">
        <f t="shared" si="39"/>
        <v>45.96335426388039</v>
      </c>
    </row>
    <row r="265" spans="2:14" x14ac:dyDescent="0.55000000000000004">
      <c r="B265" s="3">
        <v>261</v>
      </c>
      <c r="C265" s="3"/>
      <c r="D265" s="3"/>
      <c r="E265" s="3">
        <f t="shared" si="32"/>
        <v>45192.670852776122</v>
      </c>
      <c r="F265" s="8">
        <f>(Zadání!$C$11*E265)/30.5</f>
        <v>29.634538264115488</v>
      </c>
      <c r="G265" s="8">
        <f t="shared" si="33"/>
        <v>6918.2870414735862</v>
      </c>
      <c r="H265" s="3">
        <f t="shared" si="34"/>
        <v>45222.305391040238</v>
      </c>
      <c r="I265" s="3">
        <f>(H265)*Zadání!$C$10/365</f>
        <v>9.9117381678992302</v>
      </c>
      <c r="J265" s="3">
        <f t="shared" si="35"/>
        <v>2313.9300877345063</v>
      </c>
      <c r="K265" s="3">
        <f t="shared" si="36"/>
        <v>45232.21712920814</v>
      </c>
      <c r="L265" s="41">
        <f t="shared" si="37"/>
        <v>45232.21712920814</v>
      </c>
      <c r="M265" s="3">
        <f t="shared" si="38"/>
        <v>9232.217129208093</v>
      </c>
      <c r="N265" s="15">
        <f t="shared" si="39"/>
        <v>46.161085646040462</v>
      </c>
    </row>
    <row r="266" spans="2:14" x14ac:dyDescent="0.55000000000000004">
      <c r="B266" s="3">
        <v>262</v>
      </c>
      <c r="C266" s="3"/>
      <c r="D266" s="3"/>
      <c r="E266" s="3">
        <f t="shared" si="32"/>
        <v>45232.21712920814</v>
      </c>
      <c r="F266" s="8">
        <f>(Zadání!$C$11*E266)/30.5</f>
        <v>29.660470248661078</v>
      </c>
      <c r="G266" s="8">
        <f t="shared" si="33"/>
        <v>6947.9475117222473</v>
      </c>
      <c r="H266" s="3">
        <f t="shared" si="34"/>
        <v>45261.877599456799</v>
      </c>
      <c r="I266" s="3">
        <f>(H266)*Zadání!$C$10/365</f>
        <v>9.9204115286480654</v>
      </c>
      <c r="J266" s="3">
        <f t="shared" si="35"/>
        <v>2323.8504992631542</v>
      </c>
      <c r="K266" s="3">
        <f t="shared" si="36"/>
        <v>45271.798010985447</v>
      </c>
      <c r="L266" s="41">
        <f t="shared" si="37"/>
        <v>45271.798010985447</v>
      </c>
      <c r="M266" s="3">
        <f t="shared" si="38"/>
        <v>9271.7980109854016</v>
      </c>
      <c r="N266" s="15">
        <f t="shared" si="39"/>
        <v>46.358990054927006</v>
      </c>
    </row>
    <row r="267" spans="2:14" x14ac:dyDescent="0.55000000000000004">
      <c r="B267" s="3">
        <v>263</v>
      </c>
      <c r="C267" s="3"/>
      <c r="D267" s="3"/>
      <c r="E267" s="3">
        <f t="shared" si="32"/>
        <v>45271.798010985447</v>
      </c>
      <c r="F267" s="8">
        <f>(Zadání!$C$11*E267)/30.5</f>
        <v>29.686424925236359</v>
      </c>
      <c r="G267" s="8">
        <f t="shared" si="33"/>
        <v>6977.633936647484</v>
      </c>
      <c r="H267" s="3">
        <f t="shared" si="34"/>
        <v>45301.484435910686</v>
      </c>
      <c r="I267" s="3">
        <f>(H267)*Zadání!$C$10/365</f>
        <v>9.9290924791037121</v>
      </c>
      <c r="J267" s="3">
        <f t="shared" si="35"/>
        <v>2333.7795917422582</v>
      </c>
      <c r="K267" s="3">
        <f t="shared" si="36"/>
        <v>45311.413528389792</v>
      </c>
      <c r="L267" s="41">
        <f t="shared" si="37"/>
        <v>45311.413528389792</v>
      </c>
      <c r="M267" s="3">
        <f t="shared" si="38"/>
        <v>9311.4135283897413</v>
      </c>
      <c r="N267" s="15">
        <f t="shared" si="39"/>
        <v>46.557067641948706</v>
      </c>
    </row>
    <row r="268" spans="2:14" x14ac:dyDescent="0.55000000000000004">
      <c r="B268" s="3">
        <v>264</v>
      </c>
      <c r="C268" s="3"/>
      <c r="D268" s="3"/>
      <c r="E268" s="3">
        <f t="shared" si="32"/>
        <v>45311.413528389792</v>
      </c>
      <c r="F268" s="8">
        <f>(Zadání!$C$11*E268)/30.5</f>
        <v>29.712402313698227</v>
      </c>
      <c r="G268" s="8">
        <f t="shared" si="33"/>
        <v>7007.3463389611825</v>
      </c>
      <c r="H268" s="3">
        <f t="shared" si="34"/>
        <v>45341.125930703492</v>
      </c>
      <c r="I268" s="3">
        <f>(H268)*Zadání!$C$10/365</f>
        <v>9.9377810259076149</v>
      </c>
      <c r="J268" s="3">
        <f t="shared" si="35"/>
        <v>2343.7173727681657</v>
      </c>
      <c r="K268" s="3">
        <f t="shared" si="36"/>
        <v>45351.063711729403</v>
      </c>
      <c r="L268" s="41">
        <f t="shared" si="37"/>
        <v>45351.063711729403</v>
      </c>
      <c r="M268" s="3">
        <f t="shared" si="38"/>
        <v>9351.0637117293481</v>
      </c>
      <c r="N268" s="15">
        <f t="shared" si="39"/>
        <v>46.755318558646742</v>
      </c>
    </row>
    <row r="269" spans="2:14" x14ac:dyDescent="0.55000000000000004">
      <c r="B269" s="3">
        <v>265</v>
      </c>
      <c r="C269" s="3"/>
      <c r="D269" s="3"/>
      <c r="E269" s="3">
        <f t="shared" si="32"/>
        <v>45351.063711729403</v>
      </c>
      <c r="F269" s="8">
        <f>(Zadání!$C$11*E269)/30.5</f>
        <v>29.738402433920921</v>
      </c>
      <c r="G269" s="8">
        <f t="shared" si="33"/>
        <v>7037.0847413951033</v>
      </c>
      <c r="H269" s="3">
        <f t="shared" si="34"/>
        <v>45380.802114163322</v>
      </c>
      <c r="I269" s="3">
        <f>(H269)*Zadání!$C$10/365</f>
        <v>9.9464771757070292</v>
      </c>
      <c r="J269" s="3">
        <f t="shared" si="35"/>
        <v>2353.6638499438727</v>
      </c>
      <c r="K269" s="3">
        <f t="shared" si="36"/>
        <v>45390.748591339026</v>
      </c>
      <c r="L269" s="41">
        <f t="shared" si="37"/>
        <v>45390.748591339026</v>
      </c>
      <c r="M269" s="3">
        <f t="shared" si="38"/>
        <v>9390.7485913389755</v>
      </c>
      <c r="N269" s="15">
        <f t="shared" si="39"/>
        <v>46.953742956694875</v>
      </c>
    </row>
    <row r="270" spans="2:14" x14ac:dyDescent="0.55000000000000004">
      <c r="B270" s="3">
        <v>266</v>
      </c>
      <c r="C270" s="3"/>
      <c r="D270" s="3"/>
      <c r="E270" s="3">
        <f t="shared" si="32"/>
        <v>45390.748591339026</v>
      </c>
      <c r="F270" s="8">
        <f>(Zadání!$C$11*E270)/30.5</f>
        <v>29.764425305796081</v>
      </c>
      <c r="G270" s="8">
        <f t="shared" si="33"/>
        <v>7066.8491667008993</v>
      </c>
      <c r="H270" s="3">
        <f t="shared" si="34"/>
        <v>45420.513016644822</v>
      </c>
      <c r="I270" s="3">
        <f>(H270)*Zadání!$C$10/365</f>
        <v>9.9551809351550293</v>
      </c>
      <c r="J270" s="3">
        <f t="shared" si="35"/>
        <v>2363.6190308790278</v>
      </c>
      <c r="K270" s="3">
        <f t="shared" si="36"/>
        <v>45430.468197579976</v>
      </c>
      <c r="L270" s="41">
        <f t="shared" si="37"/>
        <v>45430.468197579976</v>
      </c>
      <c r="M270" s="3">
        <f t="shared" si="38"/>
        <v>9430.4681975799267</v>
      </c>
      <c r="N270" s="15">
        <f t="shared" si="39"/>
        <v>47.152340987899635</v>
      </c>
    </row>
    <row r="271" spans="2:14" x14ac:dyDescent="0.55000000000000004">
      <c r="B271" s="3">
        <v>267</v>
      </c>
      <c r="C271" s="3"/>
      <c r="D271" s="3"/>
      <c r="E271" s="3">
        <f t="shared" si="32"/>
        <v>45430.468197579976</v>
      </c>
      <c r="F271" s="8">
        <f>(Zadání!$C$11*E271)/30.5</f>
        <v>29.790470949232773</v>
      </c>
      <c r="G271" s="8">
        <f t="shared" si="33"/>
        <v>7096.6396376501325</v>
      </c>
      <c r="H271" s="3">
        <f t="shared" si="34"/>
        <v>45460.258668529212</v>
      </c>
      <c r="I271" s="3">
        <f>(H271)*Zadání!$C$10/365</f>
        <v>9.9638923109105129</v>
      </c>
      <c r="J271" s="3">
        <f t="shared" si="35"/>
        <v>2373.5829231899384</v>
      </c>
      <c r="K271" s="3">
        <f t="shared" si="36"/>
        <v>45470.22256084012</v>
      </c>
      <c r="L271" s="41">
        <f t="shared" si="37"/>
        <v>45470.22256084012</v>
      </c>
      <c r="M271" s="3">
        <f t="shared" si="38"/>
        <v>9470.2225608400713</v>
      </c>
      <c r="N271" s="15">
        <f t="shared" si="39"/>
        <v>47.351112804200355</v>
      </c>
    </row>
    <row r="272" spans="2:14" x14ac:dyDescent="0.55000000000000004">
      <c r="B272" s="3">
        <v>268</v>
      </c>
      <c r="C272" s="3"/>
      <c r="D272" s="3"/>
      <c r="E272" s="3">
        <f t="shared" si="32"/>
        <v>45470.22256084012</v>
      </c>
      <c r="F272" s="8">
        <f>(Zadání!$C$11*E272)/30.5</f>
        <v>29.816539384157455</v>
      </c>
      <c r="G272" s="8">
        <f t="shared" si="33"/>
        <v>7126.4561770342898</v>
      </c>
      <c r="H272" s="3">
        <f t="shared" si="34"/>
        <v>45500.039100224276</v>
      </c>
      <c r="I272" s="3">
        <f>(H272)*Zadání!$C$10/365</f>
        <v>9.9726113096381983</v>
      </c>
      <c r="J272" s="3">
        <f t="shared" si="35"/>
        <v>2383.5555344995764</v>
      </c>
      <c r="K272" s="3">
        <f t="shared" si="36"/>
        <v>45510.011711533916</v>
      </c>
      <c r="L272" s="41">
        <f t="shared" si="37"/>
        <v>45510.011711533916</v>
      </c>
      <c r="M272" s="3">
        <f t="shared" si="38"/>
        <v>9510.0117115338653</v>
      </c>
      <c r="N272" s="15">
        <f t="shared" si="39"/>
        <v>47.550058557669324</v>
      </c>
    </row>
    <row r="273" spans="2:14" x14ac:dyDescent="0.55000000000000004">
      <c r="B273" s="3">
        <v>269</v>
      </c>
      <c r="C273" s="3"/>
      <c r="D273" s="3"/>
      <c r="E273" s="3">
        <f t="shared" si="32"/>
        <v>45510.011711533916</v>
      </c>
      <c r="F273" s="8">
        <f>(Zadání!$C$11*E273)/30.5</f>
        <v>29.842630630514044</v>
      </c>
      <c r="G273" s="8">
        <f t="shared" si="33"/>
        <v>7156.2988076648035</v>
      </c>
      <c r="H273" s="3">
        <f t="shared" si="34"/>
        <v>45539.854342164428</v>
      </c>
      <c r="I273" s="3">
        <f>(H273)*Zadání!$C$10/365</f>
        <v>9.9813379380086413</v>
      </c>
      <c r="J273" s="3">
        <f t="shared" si="35"/>
        <v>2393.5368724375849</v>
      </c>
      <c r="K273" s="3">
        <f t="shared" si="36"/>
        <v>45549.835680102435</v>
      </c>
      <c r="L273" s="41">
        <f t="shared" si="37"/>
        <v>45549.835680102435</v>
      </c>
      <c r="M273" s="3">
        <f t="shared" si="38"/>
        <v>9549.8356801023874</v>
      </c>
      <c r="N273" s="15">
        <f t="shared" si="39"/>
        <v>47.749178400511937</v>
      </c>
    </row>
    <row r="274" spans="2:14" x14ac:dyDescent="0.55000000000000004">
      <c r="B274" s="3">
        <v>270</v>
      </c>
      <c r="C274" s="3"/>
      <c r="D274" s="3"/>
      <c r="E274" s="3">
        <f t="shared" si="32"/>
        <v>45549.835680102435</v>
      </c>
      <c r="F274" s="8">
        <f>(Zadání!$C$11*E274)/30.5</f>
        <v>29.86874470826389</v>
      </c>
      <c r="G274" s="8">
        <f t="shared" si="33"/>
        <v>7186.1675523730673</v>
      </c>
      <c r="H274" s="3">
        <f t="shared" si="34"/>
        <v>45579.704424810698</v>
      </c>
      <c r="I274" s="3">
        <f>(H274)*Zadání!$C$10/365</f>
        <v>9.9900722026982365</v>
      </c>
      <c r="J274" s="3">
        <f t="shared" si="35"/>
        <v>2403.5269446402831</v>
      </c>
      <c r="K274" s="3">
        <f t="shared" si="36"/>
        <v>45589.694497013399</v>
      </c>
      <c r="L274" s="41">
        <f t="shared" si="37"/>
        <v>45589.694497013399</v>
      </c>
      <c r="M274" s="3">
        <f t="shared" si="38"/>
        <v>9589.69449701335</v>
      </c>
      <c r="N274" s="15">
        <f t="shared" si="39"/>
        <v>47.948472485066752</v>
      </c>
    </row>
    <row r="275" spans="2:14" x14ac:dyDescent="0.55000000000000004">
      <c r="B275" s="3">
        <v>271</v>
      </c>
      <c r="C275" s="3"/>
      <c r="D275" s="3"/>
      <c r="E275" s="3">
        <f t="shared" si="32"/>
        <v>45589.694497013399</v>
      </c>
      <c r="F275" s="8">
        <f>(Zadání!$C$11*E275)/30.5</f>
        <v>29.894881637385833</v>
      </c>
      <c r="G275" s="8">
        <f t="shared" si="33"/>
        <v>7216.0624340104532</v>
      </c>
      <c r="H275" s="3">
        <f t="shared" si="34"/>
        <v>45619.589378650788</v>
      </c>
      <c r="I275" s="3">
        <f>(H275)*Zadání!$C$10/365</f>
        <v>9.9988141103892136</v>
      </c>
      <c r="J275" s="3">
        <f t="shared" si="35"/>
        <v>2413.5257587506721</v>
      </c>
      <c r="K275" s="3">
        <f t="shared" si="36"/>
        <v>45629.588192761177</v>
      </c>
      <c r="L275" s="41">
        <f t="shared" si="37"/>
        <v>45629.588192761177</v>
      </c>
      <c r="M275" s="3">
        <f t="shared" si="38"/>
        <v>9629.5881927611263</v>
      </c>
      <c r="N275" s="15">
        <f t="shared" si="39"/>
        <v>48.147940963805631</v>
      </c>
    </row>
    <row r="276" spans="2:14" x14ac:dyDescent="0.55000000000000004">
      <c r="B276" s="3">
        <v>272</v>
      </c>
      <c r="C276" s="3"/>
      <c r="D276" s="3"/>
      <c r="E276" s="3">
        <f t="shared" si="32"/>
        <v>45629.588192761177</v>
      </c>
      <c r="F276" s="8">
        <f>(Zadání!$C$11*E276)/30.5</f>
        <v>29.921041437876184</v>
      </c>
      <c r="G276" s="8">
        <f t="shared" si="33"/>
        <v>7245.983475448329</v>
      </c>
      <c r="H276" s="3">
        <f t="shared" si="34"/>
        <v>45659.509234199053</v>
      </c>
      <c r="I276" s="3">
        <f>(H276)*Zadání!$C$10/365</f>
        <v>10.007563667769656</v>
      </c>
      <c r="J276" s="3">
        <f t="shared" si="35"/>
        <v>2423.5333224184419</v>
      </c>
      <c r="K276" s="3">
        <f t="shared" si="36"/>
        <v>45669.516797866825</v>
      </c>
      <c r="L276" s="41">
        <f t="shared" si="37"/>
        <v>45669.516797866825</v>
      </c>
      <c r="M276" s="3">
        <f t="shared" si="38"/>
        <v>9669.5167978667705</v>
      </c>
      <c r="N276" s="15">
        <f t="shared" si="39"/>
        <v>48.347583989333856</v>
      </c>
    </row>
    <row r="277" spans="2:14" x14ac:dyDescent="0.55000000000000004">
      <c r="B277" s="3">
        <v>273</v>
      </c>
      <c r="C277" s="3"/>
      <c r="D277" s="3"/>
      <c r="E277" s="3">
        <f t="shared" si="32"/>
        <v>45669.516797866825</v>
      </c>
      <c r="F277" s="8">
        <f>(Zadání!$C$11*E277)/30.5</f>
        <v>29.94722412974874</v>
      </c>
      <c r="G277" s="8">
        <f t="shared" si="33"/>
        <v>7275.930699578078</v>
      </c>
      <c r="H277" s="3">
        <f t="shared" si="34"/>
        <v>45699.464021996573</v>
      </c>
      <c r="I277" s="3">
        <f>(H277)*Zadání!$C$10/365</f>
        <v>10.016320881533495</v>
      </c>
      <c r="J277" s="3">
        <f t="shared" si="35"/>
        <v>2433.5496432999753</v>
      </c>
      <c r="K277" s="3">
        <f t="shared" si="36"/>
        <v>45709.480342878109</v>
      </c>
      <c r="L277" s="41">
        <f t="shared" si="37"/>
        <v>45709.480342878109</v>
      </c>
      <c r="M277" s="3">
        <f t="shared" si="38"/>
        <v>9709.4803428780542</v>
      </c>
      <c r="N277" s="15">
        <f t="shared" si="39"/>
        <v>48.547401714390269</v>
      </c>
    </row>
    <row r="278" spans="2:14" x14ac:dyDescent="0.55000000000000004">
      <c r="B278" s="3">
        <v>274</v>
      </c>
      <c r="C278" s="3"/>
      <c r="D278" s="3"/>
      <c r="E278" s="3">
        <f t="shared" si="32"/>
        <v>45709.480342878109</v>
      </c>
      <c r="F278" s="8">
        <f>(Zadání!$C$11*E278)/30.5</f>
        <v>29.973429733034827</v>
      </c>
      <c r="G278" s="8">
        <f t="shared" si="33"/>
        <v>7305.9041293111131</v>
      </c>
      <c r="H278" s="3">
        <f t="shared" si="34"/>
        <v>45739.453772611145</v>
      </c>
      <c r="I278" s="3">
        <f>(H278)*Zadání!$C$10/365</f>
        <v>10.025085758380525</v>
      </c>
      <c r="J278" s="3">
        <f t="shared" si="35"/>
        <v>2443.5747290583558</v>
      </c>
      <c r="K278" s="3">
        <f t="shared" si="36"/>
        <v>45749.478858369526</v>
      </c>
      <c r="L278" s="41">
        <f t="shared" si="37"/>
        <v>45749.478858369526</v>
      </c>
      <c r="M278" s="3">
        <f t="shared" si="38"/>
        <v>9749.4788583694681</v>
      </c>
      <c r="N278" s="15">
        <f t="shared" si="39"/>
        <v>48.747394291847343</v>
      </c>
    </row>
    <row r="279" spans="2:14" x14ac:dyDescent="0.55000000000000004">
      <c r="B279" s="3">
        <v>275</v>
      </c>
      <c r="C279" s="3"/>
      <c r="D279" s="3"/>
      <c r="E279" s="3">
        <f t="shared" si="32"/>
        <v>45749.478858369526</v>
      </c>
      <c r="F279" s="8">
        <f>(Zadání!$C$11*E279)/30.5</f>
        <v>29.999658267783296</v>
      </c>
      <c r="G279" s="8">
        <f t="shared" si="33"/>
        <v>7335.9037875788963</v>
      </c>
      <c r="H279" s="3">
        <f t="shared" si="34"/>
        <v>45779.478516637311</v>
      </c>
      <c r="I279" s="3">
        <f>(H279)*Zadání!$C$10/365</f>
        <v>10.033858305016397</v>
      </c>
      <c r="J279" s="3">
        <f t="shared" si="35"/>
        <v>2453.6085873633724</v>
      </c>
      <c r="K279" s="3">
        <f t="shared" si="36"/>
        <v>45789.512374942329</v>
      </c>
      <c r="L279" s="41">
        <f t="shared" si="37"/>
        <v>45789.512374942329</v>
      </c>
      <c r="M279" s="3">
        <f t="shared" si="38"/>
        <v>9789.5123749422692</v>
      </c>
      <c r="N279" s="15">
        <f t="shared" si="39"/>
        <v>48.947561874711347</v>
      </c>
    </row>
    <row r="280" spans="2:14" x14ac:dyDescent="0.55000000000000004">
      <c r="B280" s="3">
        <v>276</v>
      </c>
      <c r="C280" s="3"/>
      <c r="D280" s="3"/>
      <c r="E280" s="3">
        <f t="shared" si="32"/>
        <v>45789.512374942329</v>
      </c>
      <c r="F280" s="8">
        <f>(Zadání!$C$11*E280)/30.5</f>
        <v>30.025909754060546</v>
      </c>
      <c r="G280" s="8">
        <f t="shared" si="33"/>
        <v>7365.9296973329565</v>
      </c>
      <c r="H280" s="3">
        <f t="shared" si="34"/>
        <v>45819.538284696391</v>
      </c>
      <c r="I280" s="3">
        <f>(H280)*Zadání!$C$10/365</f>
        <v>10.042638528152635</v>
      </c>
      <c r="J280" s="3">
        <f t="shared" si="35"/>
        <v>2463.651225891525</v>
      </c>
      <c r="K280" s="3">
        <f t="shared" si="36"/>
        <v>45829.580923224545</v>
      </c>
      <c r="L280" s="41">
        <f t="shared" si="37"/>
        <v>45829.580923224545</v>
      </c>
      <c r="M280" s="3">
        <f t="shared" si="38"/>
        <v>9829.580923224481</v>
      </c>
      <c r="N280" s="15">
        <f t="shared" si="39"/>
        <v>49.147904616122403</v>
      </c>
    </row>
    <row r="281" spans="2:14" x14ac:dyDescent="0.55000000000000004">
      <c r="B281" s="3">
        <v>277</v>
      </c>
      <c r="C281" s="3"/>
      <c r="D281" s="3"/>
      <c r="E281" s="3">
        <f t="shared" si="32"/>
        <v>45829.580923224545</v>
      </c>
      <c r="F281" s="8">
        <f>(Zadání!$C$11*E281)/30.5</f>
        <v>30.052184211950522</v>
      </c>
      <c r="G281" s="8">
        <f t="shared" si="33"/>
        <v>7395.9818815449071</v>
      </c>
      <c r="H281" s="3">
        <f t="shared" si="34"/>
        <v>45859.633107436493</v>
      </c>
      <c r="I281" s="3">
        <f>(H281)*Zadání!$C$10/365</f>
        <v>10.051426434506629</v>
      </c>
      <c r="J281" s="3">
        <f t="shared" si="35"/>
        <v>2473.7026523260315</v>
      </c>
      <c r="K281" s="3">
        <f t="shared" si="36"/>
        <v>45869.684533870997</v>
      </c>
      <c r="L281" s="41">
        <f t="shared" si="37"/>
        <v>45869.684533870997</v>
      </c>
      <c r="M281" s="3">
        <f t="shared" si="38"/>
        <v>9869.684533870939</v>
      </c>
      <c r="N281" s="15">
        <f t="shared" si="39"/>
        <v>49.348422669354697</v>
      </c>
    </row>
    <row r="282" spans="2:14" x14ac:dyDescent="0.55000000000000004">
      <c r="B282" s="3">
        <v>278</v>
      </c>
      <c r="C282" s="3"/>
      <c r="D282" s="3"/>
      <c r="E282" s="3">
        <f t="shared" si="32"/>
        <v>45869.684533870997</v>
      </c>
      <c r="F282" s="8">
        <f>(Zadání!$C$11*E282)/30.5</f>
        <v>30.078481661554754</v>
      </c>
      <c r="G282" s="8">
        <f t="shared" si="33"/>
        <v>7426.0603632064622</v>
      </c>
      <c r="H282" s="3">
        <f t="shared" si="34"/>
        <v>45899.763015532553</v>
      </c>
      <c r="I282" s="3">
        <f>(H282)*Zadání!$C$10/365</f>
        <v>10.060222030801656</v>
      </c>
      <c r="J282" s="3">
        <f t="shared" si="35"/>
        <v>2483.762874356833</v>
      </c>
      <c r="K282" s="3">
        <f t="shared" si="36"/>
        <v>45909.823237563352</v>
      </c>
      <c r="L282" s="41">
        <f t="shared" si="37"/>
        <v>45909.823237563352</v>
      </c>
      <c r="M282" s="3">
        <f t="shared" si="38"/>
        <v>9909.8232375632942</v>
      </c>
      <c r="N282" s="15">
        <f t="shared" si="39"/>
        <v>49.549116187816473</v>
      </c>
    </row>
    <row r="283" spans="2:14" x14ac:dyDescent="0.55000000000000004">
      <c r="B283" s="3">
        <v>279</v>
      </c>
      <c r="C283" s="3"/>
      <c r="D283" s="3"/>
      <c r="E283" s="3">
        <f t="shared" si="32"/>
        <v>45909.823237563352</v>
      </c>
      <c r="F283" s="8">
        <f>(Zadání!$C$11*E283)/30.5</f>
        <v>30.104802122992364</v>
      </c>
      <c r="G283" s="8">
        <f t="shared" si="33"/>
        <v>7456.1651653294548</v>
      </c>
      <c r="H283" s="3">
        <f t="shared" si="34"/>
        <v>45939.928039686347</v>
      </c>
      <c r="I283" s="3">
        <f>(H283)*Zadání!$C$10/365</f>
        <v>10.069025323766871</v>
      </c>
      <c r="J283" s="3">
        <f t="shared" si="35"/>
        <v>2493.8318996805997</v>
      </c>
      <c r="K283" s="3">
        <f t="shared" si="36"/>
        <v>45949.997065010117</v>
      </c>
      <c r="L283" s="41">
        <f t="shared" si="37"/>
        <v>45949.997065010117</v>
      </c>
      <c r="M283" s="3">
        <f t="shared" si="38"/>
        <v>9949.9970650100549</v>
      </c>
      <c r="N283" s="15">
        <f t="shared" si="39"/>
        <v>49.749985325050275</v>
      </c>
    </row>
    <row r="284" spans="2:14" x14ac:dyDescent="0.55000000000000004">
      <c r="B284" s="3">
        <v>280</v>
      </c>
      <c r="C284" s="3"/>
      <c r="D284" s="3"/>
      <c r="E284" s="3">
        <f t="shared" si="32"/>
        <v>45949.997065010117</v>
      </c>
      <c r="F284" s="8">
        <f>(Zadání!$C$11*E284)/30.5</f>
        <v>30.131145616400079</v>
      </c>
      <c r="G284" s="8">
        <f t="shared" si="33"/>
        <v>7486.2963109458551</v>
      </c>
      <c r="H284" s="3">
        <f t="shared" si="34"/>
        <v>45980.128210626513</v>
      </c>
      <c r="I284" s="3">
        <f>(H284)*Zadání!$C$10/365</f>
        <v>10.077836320137319</v>
      </c>
      <c r="J284" s="3">
        <f t="shared" si="35"/>
        <v>2503.9097360007372</v>
      </c>
      <c r="K284" s="3">
        <f t="shared" si="36"/>
        <v>45990.206046946652</v>
      </c>
      <c r="L284" s="41">
        <f t="shared" si="37"/>
        <v>45990.206046946652</v>
      </c>
      <c r="M284" s="3">
        <f t="shared" si="38"/>
        <v>9990.2060469465923</v>
      </c>
      <c r="N284" s="15">
        <f t="shared" si="39"/>
        <v>49.951030234732961</v>
      </c>
    </row>
    <row r="285" spans="2:14" x14ac:dyDescent="0.55000000000000004">
      <c r="B285" s="3">
        <v>281</v>
      </c>
      <c r="C285" s="3"/>
      <c r="D285" s="3"/>
      <c r="E285" s="3">
        <f t="shared" si="32"/>
        <v>45990.206046946652</v>
      </c>
      <c r="F285" s="8">
        <f>(Zadání!$C$11*E285)/30.5</f>
        <v>30.157512161932228</v>
      </c>
      <c r="G285" s="8">
        <f t="shared" si="33"/>
        <v>7516.4538231077877</v>
      </c>
      <c r="H285" s="3">
        <f t="shared" si="34"/>
        <v>46020.363559108584</v>
      </c>
      <c r="I285" s="3">
        <f>(H285)*Zadání!$C$10/365</f>
        <v>10.086655026653936</v>
      </c>
      <c r="J285" s="3">
        <f t="shared" si="35"/>
        <v>2513.9963910273909</v>
      </c>
      <c r="K285" s="3">
        <f t="shared" si="36"/>
        <v>46030.450214135235</v>
      </c>
      <c r="L285" s="41">
        <f t="shared" si="37"/>
        <v>46030.450214135235</v>
      </c>
      <c r="M285" s="3">
        <f t="shared" si="38"/>
        <v>10030.450214135179</v>
      </c>
      <c r="N285" s="15">
        <f t="shared" si="39"/>
        <v>50.152251070675895</v>
      </c>
    </row>
    <row r="286" spans="2:14" x14ac:dyDescent="0.55000000000000004">
      <c r="B286" s="3">
        <v>282</v>
      </c>
      <c r="C286" s="3"/>
      <c r="D286" s="3"/>
      <c r="E286" s="3">
        <f t="shared" si="32"/>
        <v>46030.450214135235</v>
      </c>
      <c r="F286" s="8">
        <f>(Zadání!$C$11*E286)/30.5</f>
        <v>30.183901779760813</v>
      </c>
      <c r="G286" s="8">
        <f t="shared" si="33"/>
        <v>7546.6377248875488</v>
      </c>
      <c r="H286" s="3">
        <f t="shared" si="34"/>
        <v>46060.634115914996</v>
      </c>
      <c r="I286" s="3">
        <f>(H286)*Zadání!$C$10/365</f>
        <v>10.095481450063561</v>
      </c>
      <c r="J286" s="3">
        <f t="shared" si="35"/>
        <v>2524.0918724774547</v>
      </c>
      <c r="K286" s="3">
        <f t="shared" si="36"/>
        <v>46070.729597365062</v>
      </c>
      <c r="L286" s="41">
        <f t="shared" si="37"/>
        <v>46070.729597365062</v>
      </c>
      <c r="M286" s="3">
        <f t="shared" si="38"/>
        <v>10070.729597365003</v>
      </c>
      <c r="N286" s="15">
        <f t="shared" si="39"/>
        <v>50.353647986825017</v>
      </c>
    </row>
    <row r="287" spans="2:14" x14ac:dyDescent="0.55000000000000004">
      <c r="B287" s="3">
        <v>283</v>
      </c>
      <c r="C287" s="3"/>
      <c r="D287" s="3"/>
      <c r="E287" s="3">
        <f t="shared" si="32"/>
        <v>46070.729597365062</v>
      </c>
      <c r="F287" s="8">
        <f>(Zadání!$C$11*E287)/30.5</f>
        <v>30.210314490075451</v>
      </c>
      <c r="G287" s="8">
        <f t="shared" si="33"/>
        <v>7576.8480393776244</v>
      </c>
      <c r="H287" s="3">
        <f t="shared" si="34"/>
        <v>46100.939911855137</v>
      </c>
      <c r="I287" s="3">
        <f>(H287)*Zadání!$C$10/365</f>
        <v>10.104315597118934</v>
      </c>
      <c r="J287" s="3">
        <f t="shared" si="35"/>
        <v>2534.1961880745735</v>
      </c>
      <c r="K287" s="3">
        <f t="shared" si="36"/>
        <v>46111.044227452257</v>
      </c>
      <c r="L287" s="41">
        <f t="shared" si="37"/>
        <v>46111.044227452257</v>
      </c>
      <c r="M287" s="3">
        <f t="shared" si="38"/>
        <v>10111.044227452197</v>
      </c>
      <c r="N287" s="15">
        <f t="shared" si="39"/>
        <v>50.555221137260986</v>
      </c>
    </row>
    <row r="288" spans="2:14" x14ac:dyDescent="0.55000000000000004">
      <c r="B288" s="3">
        <v>284</v>
      </c>
      <c r="C288" s="3"/>
      <c r="D288" s="3"/>
      <c r="E288" s="3">
        <f t="shared" si="32"/>
        <v>46111.044227452257</v>
      </c>
      <c r="F288" s="8">
        <f>(Zadání!$C$11*E288)/30.5</f>
        <v>30.236750313083448</v>
      </c>
      <c r="G288" s="8">
        <f t="shared" si="33"/>
        <v>7607.084789690708</v>
      </c>
      <c r="H288" s="3">
        <f t="shared" si="34"/>
        <v>46141.280977765338</v>
      </c>
      <c r="I288" s="3">
        <f>(H288)*Zadání!$C$10/365</f>
        <v>10.113157474578705</v>
      </c>
      <c r="J288" s="3">
        <f t="shared" si="35"/>
        <v>2544.3093455491521</v>
      </c>
      <c r="K288" s="3">
        <f t="shared" si="36"/>
        <v>46151.39413523992</v>
      </c>
      <c r="L288" s="41">
        <f t="shared" si="37"/>
        <v>46151.39413523992</v>
      </c>
      <c r="M288" s="3">
        <f t="shared" si="38"/>
        <v>10151.39413523986</v>
      </c>
      <c r="N288" s="15">
        <f t="shared" si="39"/>
        <v>50.756970676199302</v>
      </c>
    </row>
    <row r="289" spans="2:14" x14ac:dyDescent="0.55000000000000004">
      <c r="B289" s="3">
        <v>285</v>
      </c>
      <c r="C289" s="3"/>
      <c r="D289" s="3"/>
      <c r="E289" s="3">
        <f t="shared" si="32"/>
        <v>46151.39413523992</v>
      </c>
      <c r="F289" s="8">
        <f>(Zadání!$C$11*E289)/30.5</f>
        <v>30.263209269009785</v>
      </c>
      <c r="G289" s="8">
        <f t="shared" si="33"/>
        <v>7637.3479989597181</v>
      </c>
      <c r="H289" s="3">
        <f t="shared" si="34"/>
        <v>46181.657344508931</v>
      </c>
      <c r="I289" s="3">
        <f>(H289)*Zadání!$C$10/365</f>
        <v>10.122007089207438</v>
      </c>
      <c r="J289" s="3">
        <f t="shared" si="35"/>
        <v>2554.4313526383594</v>
      </c>
      <c r="K289" s="3">
        <f t="shared" si="36"/>
        <v>46191.779351598139</v>
      </c>
      <c r="L289" s="41">
        <f t="shared" si="37"/>
        <v>46191.779351598139</v>
      </c>
      <c r="M289" s="3">
        <f t="shared" si="38"/>
        <v>10191.779351598077</v>
      </c>
      <c r="N289" s="15">
        <f t="shared" si="39"/>
        <v>50.958896757990388</v>
      </c>
    </row>
    <row r="290" spans="2:14" x14ac:dyDescent="0.55000000000000004">
      <c r="B290" s="3">
        <v>286</v>
      </c>
      <c r="C290" s="3"/>
      <c r="D290" s="3"/>
      <c r="E290" s="3">
        <f t="shared" si="32"/>
        <v>46191.779351598139</v>
      </c>
      <c r="F290" s="8">
        <f>(Zadání!$C$11*E290)/30.5</f>
        <v>30.289691378097142</v>
      </c>
      <c r="G290" s="8">
        <f t="shared" si="33"/>
        <v>7667.637690337815</v>
      </c>
      <c r="H290" s="3">
        <f t="shared" si="34"/>
        <v>46222.06904297624</v>
      </c>
      <c r="I290" s="3">
        <f>(H290)*Zadání!$C$10/365</f>
        <v>10.130864447775615</v>
      </c>
      <c r="J290" s="3">
        <f t="shared" si="35"/>
        <v>2564.5622170861352</v>
      </c>
      <c r="K290" s="3">
        <f t="shared" si="36"/>
        <v>46232.199907424016</v>
      </c>
      <c r="L290" s="41">
        <f t="shared" si="37"/>
        <v>46232.199907424016</v>
      </c>
      <c r="M290" s="3">
        <f t="shared" si="38"/>
        <v>10232.19990742395</v>
      </c>
      <c r="N290" s="15">
        <f t="shared" si="39"/>
        <v>51.16099953711975</v>
      </c>
    </row>
    <row r="291" spans="2:14" x14ac:dyDescent="0.55000000000000004">
      <c r="B291" s="3">
        <v>287</v>
      </c>
      <c r="C291" s="3"/>
      <c r="D291" s="3"/>
      <c r="E291" s="3">
        <f t="shared" si="32"/>
        <v>46232.199907424016</v>
      </c>
      <c r="F291" s="8">
        <f>(Zadání!$C$11*E291)/30.5</f>
        <v>30.316196660605915</v>
      </c>
      <c r="G291" s="8">
        <f t="shared" si="33"/>
        <v>7697.9538869984208</v>
      </c>
      <c r="H291" s="3">
        <f t="shared" si="34"/>
        <v>46262.516104084621</v>
      </c>
      <c r="I291" s="3">
        <f>(H291)*Zadání!$C$10/365</f>
        <v>10.139729557059644</v>
      </c>
      <c r="J291" s="3">
        <f t="shared" si="35"/>
        <v>2574.7019466431948</v>
      </c>
      <c r="K291" s="3">
        <f t="shared" si="36"/>
        <v>46272.655833641678</v>
      </c>
      <c r="L291" s="41">
        <f t="shared" si="37"/>
        <v>46272.655833641678</v>
      </c>
      <c r="M291" s="3">
        <f t="shared" si="38"/>
        <v>10272.655833641616</v>
      </c>
      <c r="N291" s="15">
        <f t="shared" si="39"/>
        <v>51.363279168208081</v>
      </c>
    </row>
    <row r="292" spans="2:14" x14ac:dyDescent="0.55000000000000004">
      <c r="B292" s="3">
        <v>288</v>
      </c>
      <c r="C292" s="3"/>
      <c r="D292" s="3"/>
      <c r="E292" s="3">
        <f t="shared" si="32"/>
        <v>46272.655833641678</v>
      </c>
      <c r="F292" s="8">
        <f>(Zadání!$C$11*E292)/30.5</f>
        <v>30.342725136814217</v>
      </c>
      <c r="G292" s="8">
        <f t="shared" si="33"/>
        <v>7728.2966121352347</v>
      </c>
      <c r="H292" s="3">
        <f t="shared" si="34"/>
        <v>46302.99855877849</v>
      </c>
      <c r="I292" s="3">
        <f>(H292)*Zadání!$C$10/365</f>
        <v>10.148602423841862</v>
      </c>
      <c r="J292" s="3">
        <f t="shared" si="35"/>
        <v>2584.8505490670368</v>
      </c>
      <c r="K292" s="3">
        <f t="shared" si="36"/>
        <v>46313.147161202331</v>
      </c>
      <c r="L292" s="41">
        <f t="shared" si="37"/>
        <v>46313.147161202331</v>
      </c>
      <c r="M292" s="3">
        <f t="shared" si="38"/>
        <v>10313.147161202272</v>
      </c>
      <c r="N292" s="15">
        <f t="shared" si="39"/>
        <v>51.565735806011361</v>
      </c>
    </row>
    <row r="293" spans="2:14" x14ac:dyDescent="0.55000000000000004">
      <c r="B293" s="3">
        <v>289</v>
      </c>
      <c r="C293" s="3"/>
      <c r="D293" s="3"/>
      <c r="E293" s="3">
        <f t="shared" si="32"/>
        <v>46313.147161202331</v>
      </c>
      <c r="F293" s="8">
        <f>(Zadání!$C$11*E293)/30.5</f>
        <v>30.36927682701792</v>
      </c>
      <c r="G293" s="8">
        <f t="shared" si="33"/>
        <v>7758.6658889622522</v>
      </c>
      <c r="H293" s="3">
        <f t="shared" si="34"/>
        <v>46343.51643802935</v>
      </c>
      <c r="I293" s="3">
        <f>(H293)*Zadání!$C$10/365</f>
        <v>10.157483054910543</v>
      </c>
      <c r="J293" s="3">
        <f t="shared" si="35"/>
        <v>2595.0080321219475</v>
      </c>
      <c r="K293" s="3">
        <f t="shared" si="36"/>
        <v>46353.673921084257</v>
      </c>
      <c r="L293" s="41">
        <f t="shared" si="37"/>
        <v>46353.673921084257</v>
      </c>
      <c r="M293" s="3">
        <f t="shared" si="38"/>
        <v>10353.673921084199</v>
      </c>
      <c r="N293" s="15">
        <f t="shared" si="39"/>
        <v>51.768369605420993</v>
      </c>
    </row>
    <row r="294" spans="2:14" x14ac:dyDescent="0.55000000000000004">
      <c r="B294" s="3">
        <v>290</v>
      </c>
      <c r="C294" s="3"/>
      <c r="D294" s="3"/>
      <c r="E294" s="3">
        <f t="shared" si="32"/>
        <v>46353.673921084257</v>
      </c>
      <c r="F294" s="8">
        <f>(Zadání!$C$11*E294)/30.5</f>
        <v>30.395851751530664</v>
      </c>
      <c r="G294" s="8">
        <f t="shared" si="33"/>
        <v>7789.0617407137825</v>
      </c>
      <c r="H294" s="3">
        <f t="shared" si="34"/>
        <v>46384.069772835785</v>
      </c>
      <c r="I294" s="3">
        <f>(H294)*Zadání!$C$10/365</f>
        <v>10.166371457059897</v>
      </c>
      <c r="J294" s="3">
        <f t="shared" si="35"/>
        <v>2605.1744035790075</v>
      </c>
      <c r="K294" s="3">
        <f t="shared" si="36"/>
        <v>46394.236144292845</v>
      </c>
      <c r="L294" s="41">
        <f t="shared" si="37"/>
        <v>46394.236144292845</v>
      </c>
      <c r="M294" s="3">
        <f t="shared" si="38"/>
        <v>10394.23614429279</v>
      </c>
      <c r="N294" s="15">
        <f t="shared" si="39"/>
        <v>51.971180721463952</v>
      </c>
    </row>
    <row r="295" spans="2:14" x14ac:dyDescent="0.55000000000000004">
      <c r="B295" s="3">
        <v>291</v>
      </c>
      <c r="C295" s="3"/>
      <c r="D295" s="3"/>
      <c r="E295" s="3">
        <f t="shared" si="32"/>
        <v>46394.236144292845</v>
      </c>
      <c r="F295" s="8">
        <f>(Zadání!$C$11*E295)/30.5</f>
        <v>30.422449930683833</v>
      </c>
      <c r="G295" s="8">
        <f t="shared" si="33"/>
        <v>7819.4841906444663</v>
      </c>
      <c r="H295" s="3">
        <f t="shared" si="34"/>
        <v>46424.658594223532</v>
      </c>
      <c r="I295" s="3">
        <f>(H295)*Zadání!$C$10/365</f>
        <v>10.175267637090091</v>
      </c>
      <c r="J295" s="3">
        <f t="shared" si="35"/>
        <v>2615.3496712160977</v>
      </c>
      <c r="K295" s="3">
        <f t="shared" si="36"/>
        <v>46434.833861860621</v>
      </c>
      <c r="L295" s="41">
        <f t="shared" si="37"/>
        <v>46434.833861860621</v>
      </c>
      <c r="M295" s="3">
        <f t="shared" si="38"/>
        <v>10434.833861860563</v>
      </c>
      <c r="N295" s="15">
        <f t="shared" si="39"/>
        <v>52.174169309302812</v>
      </c>
    </row>
    <row r="296" spans="2:14" x14ac:dyDescent="0.55000000000000004">
      <c r="B296" s="3">
        <v>292</v>
      </c>
      <c r="C296" s="3"/>
      <c r="D296" s="3"/>
      <c r="E296" s="3">
        <f t="shared" si="32"/>
        <v>46434.833861860621</v>
      </c>
      <c r="F296" s="8">
        <f>(Zadání!$C$11*E296)/30.5</f>
        <v>30.449071384826638</v>
      </c>
      <c r="G296" s="8">
        <f t="shared" si="33"/>
        <v>7849.9332620292926</v>
      </c>
      <c r="H296" s="3">
        <f t="shared" si="34"/>
        <v>46465.282933245449</v>
      </c>
      <c r="I296" s="3">
        <f>(H296)*Zadání!$C$10/365</f>
        <v>10.184171601807222</v>
      </c>
      <c r="J296" s="3">
        <f t="shared" si="35"/>
        <v>2625.5338428179048</v>
      </c>
      <c r="K296" s="3">
        <f t="shared" si="36"/>
        <v>46475.467104847259</v>
      </c>
      <c r="L296" s="41">
        <f t="shared" si="37"/>
        <v>46475.467104847259</v>
      </c>
      <c r="M296" s="3">
        <f t="shared" si="38"/>
        <v>10475.467104847197</v>
      </c>
      <c r="N296" s="15">
        <f t="shared" si="39"/>
        <v>52.377335524235988</v>
      </c>
    </row>
    <row r="297" spans="2:14" x14ac:dyDescent="0.55000000000000004">
      <c r="B297" s="3">
        <v>293</v>
      </c>
      <c r="C297" s="3"/>
      <c r="D297" s="3"/>
      <c r="E297" s="3">
        <f t="shared" si="32"/>
        <v>46475.467104847259</v>
      </c>
      <c r="F297" s="8">
        <f>(Zadání!$C$11*E297)/30.5</f>
        <v>30.475716134326071</v>
      </c>
      <c r="G297" s="8">
        <f t="shared" si="33"/>
        <v>7880.4089781636185</v>
      </c>
      <c r="H297" s="3">
        <f t="shared" si="34"/>
        <v>46505.942820981589</v>
      </c>
      <c r="I297" s="3">
        <f>(H297)*Zadání!$C$10/365</f>
        <v>10.193083358023362</v>
      </c>
      <c r="J297" s="3">
        <f t="shared" si="35"/>
        <v>2635.7269261759279</v>
      </c>
      <c r="K297" s="3">
        <f t="shared" si="36"/>
        <v>46516.135904339615</v>
      </c>
      <c r="L297" s="41">
        <f t="shared" si="37"/>
        <v>46516.135904339615</v>
      </c>
      <c r="M297" s="3">
        <f t="shared" si="38"/>
        <v>10516.135904339546</v>
      </c>
      <c r="N297" s="15">
        <f t="shared" si="39"/>
        <v>52.580679521697732</v>
      </c>
    </row>
    <row r="298" spans="2:14" x14ac:dyDescent="0.55000000000000004">
      <c r="B298" s="3">
        <v>294</v>
      </c>
      <c r="C298" s="3"/>
      <c r="D298" s="3"/>
      <c r="E298" s="3">
        <f t="shared" si="32"/>
        <v>46516.135904339615</v>
      </c>
      <c r="F298" s="8">
        <f>(Zadání!$C$11*E298)/30.5</f>
        <v>30.502384199566961</v>
      </c>
      <c r="G298" s="8">
        <f t="shared" si="33"/>
        <v>7910.9113623631856</v>
      </c>
      <c r="H298" s="3">
        <f t="shared" si="34"/>
        <v>46546.638288539179</v>
      </c>
      <c r="I298" s="3">
        <f>(H298)*Zadání!$C$10/365</f>
        <v>10.202002912556532</v>
      </c>
      <c r="J298" s="3">
        <f t="shared" si="35"/>
        <v>2645.9289290884844</v>
      </c>
      <c r="K298" s="3">
        <f t="shared" si="36"/>
        <v>46556.840291451736</v>
      </c>
      <c r="L298" s="41">
        <f t="shared" si="37"/>
        <v>46556.840291451736</v>
      </c>
      <c r="M298" s="3">
        <f t="shared" si="38"/>
        <v>10556.84029145167</v>
      </c>
      <c r="N298" s="15">
        <f t="shared" si="39"/>
        <v>52.784201457258348</v>
      </c>
    </row>
    <row r="299" spans="2:14" x14ac:dyDescent="0.55000000000000004">
      <c r="B299" s="3">
        <v>295</v>
      </c>
      <c r="C299" s="3"/>
      <c r="D299" s="3"/>
      <c r="E299" s="3">
        <f t="shared" si="32"/>
        <v>46556.840291451736</v>
      </c>
      <c r="F299" s="8">
        <f>(Zadání!$C$11*E299)/30.5</f>
        <v>30.529075600951959</v>
      </c>
      <c r="G299" s="8">
        <f t="shared" si="33"/>
        <v>7941.4404379641373</v>
      </c>
      <c r="H299" s="3">
        <f t="shared" si="34"/>
        <v>46587.369367052685</v>
      </c>
      <c r="I299" s="3">
        <f>(H299)*Zadání!$C$10/365</f>
        <v>10.210930272230726</v>
      </c>
      <c r="J299" s="3">
        <f t="shared" si="35"/>
        <v>2656.139859360715</v>
      </c>
      <c r="K299" s="3">
        <f t="shared" si="36"/>
        <v>46597.580297324916</v>
      </c>
      <c r="L299" s="41">
        <f t="shared" si="37"/>
        <v>46597.580297324916</v>
      </c>
      <c r="M299" s="3">
        <f t="shared" si="38"/>
        <v>10597.580297324852</v>
      </c>
      <c r="N299" s="15">
        <f t="shared" si="39"/>
        <v>52.98790148662426</v>
      </c>
    </row>
    <row r="300" spans="2:14" x14ac:dyDescent="0.55000000000000004">
      <c r="B300" s="3">
        <v>296</v>
      </c>
      <c r="C300" s="3"/>
      <c r="D300" s="3"/>
      <c r="E300" s="3">
        <f t="shared" si="32"/>
        <v>46597.580297324916</v>
      </c>
      <c r="F300" s="8">
        <f>(Zadání!$C$11*E300)/30.5</f>
        <v>30.555790358901586</v>
      </c>
      <c r="G300" s="8">
        <f t="shared" si="33"/>
        <v>7971.9962283230388</v>
      </c>
      <c r="H300" s="3">
        <f t="shared" si="34"/>
        <v>46628.136087683815</v>
      </c>
      <c r="I300" s="3">
        <f>(H300)*Zadání!$C$10/365</f>
        <v>10.219865443875905</v>
      </c>
      <c r="J300" s="3">
        <f t="shared" si="35"/>
        <v>2666.3597248045908</v>
      </c>
      <c r="K300" s="3">
        <f t="shared" si="36"/>
        <v>46638.355953127691</v>
      </c>
      <c r="L300" s="41">
        <f t="shared" si="37"/>
        <v>46638.355953127691</v>
      </c>
      <c r="M300" s="3">
        <f t="shared" si="38"/>
        <v>10638.35595312763</v>
      </c>
      <c r="N300" s="15">
        <f t="shared" si="39"/>
        <v>53.191779765638145</v>
      </c>
    </row>
    <row r="301" spans="2:14" x14ac:dyDescent="0.55000000000000004">
      <c r="B301" s="3">
        <v>297</v>
      </c>
      <c r="C301" s="3"/>
      <c r="D301" s="3"/>
      <c r="E301" s="3">
        <f t="shared" si="32"/>
        <v>46638.355953127691</v>
      </c>
      <c r="F301" s="8">
        <f>(Zadání!$C$11*E301)/30.5</f>
        <v>30.582528493854227</v>
      </c>
      <c r="G301" s="8">
        <f t="shared" si="33"/>
        <v>8002.5787568168935</v>
      </c>
      <c r="H301" s="3">
        <f t="shared" si="34"/>
        <v>46668.938481621546</v>
      </c>
      <c r="I301" s="3">
        <f>(H301)*Zadání!$C$10/365</f>
        <v>10.228808434328011</v>
      </c>
      <c r="J301" s="3">
        <f t="shared" si="35"/>
        <v>2676.5885332389189</v>
      </c>
      <c r="K301" s="3">
        <f t="shared" si="36"/>
        <v>46679.167290055877</v>
      </c>
      <c r="L301" s="41">
        <f t="shared" si="37"/>
        <v>46679.167290055877</v>
      </c>
      <c r="M301" s="3">
        <f t="shared" si="38"/>
        <v>10679.167290055811</v>
      </c>
      <c r="N301" s="15">
        <f t="shared" si="39"/>
        <v>53.395836450279056</v>
      </c>
    </row>
    <row r="302" spans="2:14" x14ac:dyDescent="0.55000000000000004">
      <c r="B302" s="3">
        <v>298</v>
      </c>
      <c r="C302" s="3"/>
      <c r="D302" s="3"/>
      <c r="E302" s="3">
        <f t="shared" si="32"/>
        <v>46679.167290055877</v>
      </c>
      <c r="F302" s="8">
        <f>(Zadání!$C$11*E302)/30.5</f>
        <v>30.609290026266148</v>
      </c>
      <c r="G302" s="8">
        <f t="shared" si="33"/>
        <v>8033.18804684316</v>
      </c>
      <c r="H302" s="3">
        <f t="shared" si="34"/>
        <v>46709.776580082143</v>
      </c>
      <c r="I302" s="3">
        <f>(H302)*Zadání!$C$10/365</f>
        <v>10.237759250428963</v>
      </c>
      <c r="J302" s="3">
        <f t="shared" si="35"/>
        <v>2686.8262924893479</v>
      </c>
      <c r="K302" s="3">
        <f t="shared" si="36"/>
        <v>46720.014339332571</v>
      </c>
      <c r="L302" s="41">
        <f t="shared" si="37"/>
        <v>46720.014339332571</v>
      </c>
      <c r="M302" s="3">
        <f t="shared" si="38"/>
        <v>10720.014339332509</v>
      </c>
      <c r="N302" s="15">
        <f t="shared" si="39"/>
        <v>53.600071696662546</v>
      </c>
    </row>
    <row r="303" spans="2:14" x14ac:dyDescent="0.55000000000000004">
      <c r="B303" s="3">
        <v>299</v>
      </c>
      <c r="C303" s="3"/>
      <c r="D303" s="3"/>
      <c r="E303" s="3">
        <f t="shared" si="32"/>
        <v>46720.014339332571</v>
      </c>
      <c r="F303" s="8">
        <f>(Zadání!$C$11*E303)/30.5</f>
        <v>30.636074976611525</v>
      </c>
      <c r="G303" s="8">
        <f t="shared" si="33"/>
        <v>8063.8241218197718</v>
      </c>
      <c r="H303" s="3">
        <f t="shared" si="34"/>
        <v>46750.650414309181</v>
      </c>
      <c r="I303" s="3">
        <f>(H303)*Zadání!$C$10/365</f>
        <v>10.24671789902667</v>
      </c>
      <c r="J303" s="3">
        <f t="shared" si="35"/>
        <v>2697.0730103883748</v>
      </c>
      <c r="K303" s="3">
        <f t="shared" si="36"/>
        <v>46760.897132208207</v>
      </c>
      <c r="L303" s="41">
        <f t="shared" si="37"/>
        <v>46760.897132208207</v>
      </c>
      <c r="M303" s="3">
        <f t="shared" si="38"/>
        <v>10760.897132208147</v>
      </c>
      <c r="N303" s="15">
        <f t="shared" si="39"/>
        <v>53.804485661040736</v>
      </c>
    </row>
    <row r="304" spans="2:14" x14ac:dyDescent="0.55000000000000004">
      <c r="B304" s="3">
        <v>300</v>
      </c>
      <c r="C304" s="3"/>
      <c r="D304" s="3"/>
      <c r="E304" s="3">
        <f t="shared" si="32"/>
        <v>46760.897132208207</v>
      </c>
      <c r="F304" s="8">
        <f>(Zadání!$C$11*E304)/30.5</f>
        <v>30.662883365382431</v>
      </c>
      <c r="G304" s="8">
        <f t="shared" si="33"/>
        <v>8094.487005185154</v>
      </c>
      <c r="H304" s="3">
        <f t="shared" si="34"/>
        <v>46791.560015573588</v>
      </c>
      <c r="I304" s="3">
        <f>(H304)*Zadání!$C$10/365</f>
        <v>10.255684386975034</v>
      </c>
      <c r="J304" s="3">
        <f t="shared" si="35"/>
        <v>2707.32869477535</v>
      </c>
      <c r="K304" s="3">
        <f t="shared" si="36"/>
        <v>46801.815699960564</v>
      </c>
      <c r="L304" s="41">
        <f t="shared" si="37"/>
        <v>46801.815699960564</v>
      </c>
      <c r="M304" s="3">
        <f t="shared" si="38"/>
        <v>10801.815699960503</v>
      </c>
      <c r="N304" s="15">
        <f t="shared" si="39"/>
        <v>54.00907849980252</v>
      </c>
    </row>
    <row r="305" spans="2:14" x14ac:dyDescent="0.55000000000000004">
      <c r="B305" s="3">
        <v>301</v>
      </c>
      <c r="C305" s="3"/>
      <c r="D305" s="3"/>
      <c r="E305" s="3">
        <f t="shared" si="32"/>
        <v>46801.815699960564</v>
      </c>
      <c r="F305" s="8">
        <f>(Zadání!$C$11*E305)/30.5</f>
        <v>30.689715213088895</v>
      </c>
      <c r="G305" s="8">
        <f t="shared" si="33"/>
        <v>8125.1767203982427</v>
      </c>
      <c r="H305" s="3">
        <f t="shared" si="34"/>
        <v>46832.505415173655</v>
      </c>
      <c r="I305" s="3">
        <f>(H305)*Zadání!$C$10/365</f>
        <v>10.264658721133952</v>
      </c>
      <c r="J305" s="3">
        <f t="shared" si="35"/>
        <v>2717.5933534964838</v>
      </c>
      <c r="K305" s="3">
        <f t="shared" si="36"/>
        <v>46842.77007389479</v>
      </c>
      <c r="L305" s="41">
        <f t="shared" si="37"/>
        <v>46842.77007389479</v>
      </c>
      <c r="M305" s="3">
        <f t="shared" si="38"/>
        <v>10842.770073894726</v>
      </c>
      <c r="N305" s="15">
        <f t="shared" si="39"/>
        <v>54.213850369473633</v>
      </c>
    </row>
    <row r="306" spans="2:14" x14ac:dyDescent="0.55000000000000004">
      <c r="B306" s="3">
        <v>302</v>
      </c>
      <c r="C306" s="3"/>
      <c r="D306" s="3"/>
      <c r="E306" s="3">
        <f t="shared" si="32"/>
        <v>46842.77007389479</v>
      </c>
      <c r="F306" s="8">
        <f>(Zadání!$C$11*E306)/30.5</f>
        <v>30.716570540258878</v>
      </c>
      <c r="G306" s="8">
        <f t="shared" si="33"/>
        <v>8155.8932909385012</v>
      </c>
      <c r="H306" s="3">
        <f t="shared" si="34"/>
        <v>46873.486644435048</v>
      </c>
      <c r="I306" s="3">
        <f>(H306)*Zadání!$C$10/365</f>
        <v>10.273640908369325</v>
      </c>
      <c r="J306" s="3">
        <f t="shared" si="35"/>
        <v>2727.8669944048534</v>
      </c>
      <c r="K306" s="3">
        <f t="shared" si="36"/>
        <v>46883.760285343415</v>
      </c>
      <c r="L306" s="41">
        <f t="shared" si="37"/>
        <v>46883.760285343415</v>
      </c>
      <c r="M306" s="3">
        <f t="shared" si="38"/>
        <v>10883.760285343355</v>
      </c>
      <c r="N306" s="15">
        <f t="shared" si="39"/>
        <v>54.418801426716776</v>
      </c>
    </row>
    <row r="307" spans="2:14" x14ac:dyDescent="0.55000000000000004">
      <c r="B307" s="3">
        <v>303</v>
      </c>
      <c r="C307" s="3"/>
      <c r="D307" s="3"/>
      <c r="E307" s="3">
        <f t="shared" si="32"/>
        <v>46883.760285343415</v>
      </c>
      <c r="F307" s="8">
        <f>(Zadání!$C$11*E307)/30.5</f>
        <v>30.743449367438306</v>
      </c>
      <c r="G307" s="8">
        <f t="shared" si="33"/>
        <v>8186.6367403059394</v>
      </c>
      <c r="H307" s="3">
        <f t="shared" si="34"/>
        <v>46914.503734710852</v>
      </c>
      <c r="I307" s="3">
        <f>(H307)*Zadání!$C$10/365</f>
        <v>10.282630955553064</v>
      </c>
      <c r="J307" s="3">
        <f t="shared" si="35"/>
        <v>2738.1496253604064</v>
      </c>
      <c r="K307" s="3">
        <f t="shared" si="36"/>
        <v>46924.786365666405</v>
      </c>
      <c r="L307" s="41">
        <f t="shared" si="37"/>
        <v>46924.786365666405</v>
      </c>
      <c r="M307" s="3">
        <f t="shared" si="38"/>
        <v>10924.786365666347</v>
      </c>
      <c r="N307" s="15">
        <f t="shared" si="39"/>
        <v>54.623931828331735</v>
      </c>
    </row>
    <row r="308" spans="2:14" x14ac:dyDescent="0.55000000000000004">
      <c r="B308" s="3">
        <v>304</v>
      </c>
      <c r="C308" s="3"/>
      <c r="D308" s="3"/>
      <c r="E308" s="3">
        <f t="shared" si="32"/>
        <v>46924.786365666405</v>
      </c>
      <c r="F308" s="8">
        <f>(Zadání!$C$11*E308)/30.5</f>
        <v>30.770351715191083</v>
      </c>
      <c r="G308" s="8">
        <f t="shared" si="33"/>
        <v>8217.4070920211307</v>
      </c>
      <c r="H308" s="3">
        <f t="shared" si="34"/>
        <v>46955.556717381594</v>
      </c>
      <c r="I308" s="3">
        <f>(H308)*Zadání!$C$10/365</f>
        <v>10.291628869563089</v>
      </c>
      <c r="J308" s="3">
        <f t="shared" si="35"/>
        <v>2748.4412542299697</v>
      </c>
      <c r="K308" s="3">
        <f t="shared" si="36"/>
        <v>46965.848346251158</v>
      </c>
      <c r="L308" s="41">
        <f t="shared" si="37"/>
        <v>46965.848346251158</v>
      </c>
      <c r="M308" s="3">
        <f t="shared" si="38"/>
        <v>10965.848346251099</v>
      </c>
      <c r="N308" s="15">
        <f t="shared" si="39"/>
        <v>54.8292417312555</v>
      </c>
    </row>
    <row r="309" spans="2:14" x14ac:dyDescent="0.55000000000000004">
      <c r="B309" s="3">
        <v>305</v>
      </c>
      <c r="C309" s="3"/>
      <c r="D309" s="3"/>
      <c r="E309" s="3">
        <f t="shared" si="32"/>
        <v>46965.848346251158</v>
      </c>
      <c r="F309" s="8">
        <f>(Zadání!$C$11*E309)/30.5</f>
        <v>30.797277604099119</v>
      </c>
      <c r="G309" s="8">
        <f t="shared" si="33"/>
        <v>8248.2043696252294</v>
      </c>
      <c r="H309" s="3">
        <f t="shared" si="34"/>
        <v>46996.645623855256</v>
      </c>
      <c r="I309" s="3">
        <f>(H309)*Zadání!$C$10/365</f>
        <v>10.300634657283343</v>
      </c>
      <c r="J309" s="3">
        <f t="shared" si="35"/>
        <v>2758.741888887253</v>
      </c>
      <c r="K309" s="3">
        <f t="shared" si="36"/>
        <v>47006.946258512537</v>
      </c>
      <c r="L309" s="41">
        <f t="shared" si="37"/>
        <v>47006.946258512537</v>
      </c>
      <c r="M309" s="3">
        <f t="shared" si="38"/>
        <v>11006.946258512482</v>
      </c>
      <c r="N309" s="15">
        <f t="shared" si="39"/>
        <v>55.034731292562412</v>
      </c>
    </row>
    <row r="310" spans="2:14" x14ac:dyDescent="0.55000000000000004">
      <c r="B310" s="3">
        <v>306</v>
      </c>
      <c r="C310" s="3"/>
      <c r="D310" s="3"/>
      <c r="E310" s="3">
        <f t="shared" si="32"/>
        <v>47006.946258512537</v>
      </c>
      <c r="F310" s="8">
        <f>(Zadání!$C$11*E310)/30.5</f>
        <v>30.824227054762321</v>
      </c>
      <c r="G310" s="8">
        <f t="shared" si="33"/>
        <v>8279.0285966799911</v>
      </c>
      <c r="H310" s="3">
        <f t="shared" si="34"/>
        <v>47037.7704855673</v>
      </c>
      <c r="I310" s="3">
        <f>(H310)*Zadání!$C$10/365</f>
        <v>10.309648325603792</v>
      </c>
      <c r="J310" s="3">
        <f t="shared" si="35"/>
        <v>2769.0515372128566</v>
      </c>
      <c r="K310" s="3">
        <f t="shared" si="36"/>
        <v>47048.080133892901</v>
      </c>
      <c r="L310" s="41">
        <f t="shared" si="37"/>
        <v>47048.080133892901</v>
      </c>
      <c r="M310" s="3">
        <f t="shared" si="38"/>
        <v>11048.080133892847</v>
      </c>
      <c r="N310" s="15">
        <f t="shared" si="39"/>
        <v>55.240400669464236</v>
      </c>
    </row>
    <row r="311" spans="2:14" x14ac:dyDescent="0.55000000000000004">
      <c r="B311" s="3">
        <v>307</v>
      </c>
      <c r="C311" s="3"/>
      <c r="D311" s="3"/>
      <c r="E311" s="3">
        <f t="shared" si="32"/>
        <v>47048.080133892901</v>
      </c>
      <c r="F311" s="8">
        <f>(Zadání!$C$11*E311)/30.5</f>
        <v>30.851200087798624</v>
      </c>
      <c r="G311" s="8">
        <f t="shared" si="33"/>
        <v>8309.8797967677892</v>
      </c>
      <c r="H311" s="3">
        <f t="shared" si="34"/>
        <v>47078.931333980698</v>
      </c>
      <c r="I311" s="3">
        <f>(H311)*Zadání!$C$10/365</f>
        <v>10.318669881420428</v>
      </c>
      <c r="J311" s="3">
        <f t="shared" si="35"/>
        <v>2779.3702070942772</v>
      </c>
      <c r="K311" s="3">
        <f t="shared" si="36"/>
        <v>47089.250003862115</v>
      </c>
      <c r="L311" s="41">
        <f t="shared" si="37"/>
        <v>47089.250003862115</v>
      </c>
      <c r="M311" s="3">
        <f t="shared" si="38"/>
        <v>11089.250003862067</v>
      </c>
      <c r="N311" s="15">
        <f t="shared" si="39"/>
        <v>55.446250019310334</v>
      </c>
    </row>
    <row r="312" spans="2:14" x14ac:dyDescent="0.55000000000000004">
      <c r="B312" s="3">
        <v>308</v>
      </c>
      <c r="C312" s="3"/>
      <c r="D312" s="3"/>
      <c r="E312" s="3">
        <f t="shared" si="32"/>
        <v>47089.250003862115</v>
      </c>
      <c r="F312" s="8">
        <f>(Zadání!$C$11*E312)/30.5</f>
        <v>30.87819672384401</v>
      </c>
      <c r="G312" s="8">
        <f t="shared" si="33"/>
        <v>8340.7579934916339</v>
      </c>
      <c r="H312" s="3">
        <f t="shared" si="34"/>
        <v>47120.128200585961</v>
      </c>
      <c r="I312" s="3">
        <f>(H312)*Zadání!$C$10/365</f>
        <v>10.32769933163528</v>
      </c>
      <c r="J312" s="3">
        <f t="shared" si="35"/>
        <v>2789.6979064259126</v>
      </c>
      <c r="K312" s="3">
        <f t="shared" si="36"/>
        <v>47130.455899917593</v>
      </c>
      <c r="L312" s="41">
        <f t="shared" si="37"/>
        <v>47130.455899917593</v>
      </c>
      <c r="M312" s="3">
        <f t="shared" si="38"/>
        <v>11130.455899917546</v>
      </c>
      <c r="N312" s="15">
        <f t="shared" si="39"/>
        <v>55.652279499587728</v>
      </c>
    </row>
    <row r="313" spans="2:14" x14ac:dyDescent="0.55000000000000004">
      <c r="B313" s="3">
        <v>309</v>
      </c>
      <c r="C313" s="3"/>
      <c r="D313" s="3"/>
      <c r="E313" s="3">
        <f t="shared" si="32"/>
        <v>47130.455899917593</v>
      </c>
      <c r="F313" s="8">
        <f>(Zadání!$C$11*E313)/30.5</f>
        <v>30.905216983552521</v>
      </c>
      <c r="G313" s="8">
        <f t="shared" si="33"/>
        <v>8371.6632104751861</v>
      </c>
      <c r="H313" s="3">
        <f t="shared" si="34"/>
        <v>47161.361116901149</v>
      </c>
      <c r="I313" s="3">
        <f>(H313)*Zadání!$C$10/365</f>
        <v>10.336736683156417</v>
      </c>
      <c r="J313" s="3">
        <f t="shared" si="35"/>
        <v>2800.0346431090688</v>
      </c>
      <c r="K313" s="3">
        <f t="shared" si="36"/>
        <v>47171.697853584308</v>
      </c>
      <c r="L313" s="41">
        <f t="shared" si="37"/>
        <v>47171.697853584308</v>
      </c>
      <c r="M313" s="3">
        <f t="shared" si="38"/>
        <v>11171.697853584255</v>
      </c>
      <c r="N313" s="15">
        <f t="shared" si="39"/>
        <v>55.858489267921279</v>
      </c>
    </row>
    <row r="314" spans="2:14" x14ac:dyDescent="0.55000000000000004">
      <c r="B314" s="3">
        <v>310</v>
      </c>
      <c r="C314" s="3"/>
      <c r="D314" s="3"/>
      <c r="E314" s="3">
        <f t="shared" si="32"/>
        <v>47171.697853584308</v>
      </c>
      <c r="F314" s="8">
        <f>(Zadání!$C$11*E314)/30.5</f>
        <v>30.932260887596268</v>
      </c>
      <c r="G314" s="8">
        <f t="shared" si="33"/>
        <v>8402.5954713627816</v>
      </c>
      <c r="H314" s="3">
        <f t="shared" si="34"/>
        <v>47202.630114471904</v>
      </c>
      <c r="I314" s="3">
        <f>(H314)*Zadání!$C$10/365</f>
        <v>10.345781942897952</v>
      </c>
      <c r="J314" s="3">
        <f t="shared" si="35"/>
        <v>2810.380425051967</v>
      </c>
      <c r="K314" s="3">
        <f t="shared" si="36"/>
        <v>47212.975896414799</v>
      </c>
      <c r="L314" s="41">
        <f t="shared" si="37"/>
        <v>47212.975896414799</v>
      </c>
      <c r="M314" s="3">
        <f t="shared" si="38"/>
        <v>11212.975896414748</v>
      </c>
      <c r="N314" s="15">
        <f t="shared" si="39"/>
        <v>56.064879482073735</v>
      </c>
    </row>
    <row r="315" spans="2:14" x14ac:dyDescent="0.55000000000000004">
      <c r="B315" s="3">
        <v>311</v>
      </c>
      <c r="C315" s="3"/>
      <c r="D315" s="3"/>
      <c r="E315" s="3">
        <f t="shared" si="32"/>
        <v>47212.975896414799</v>
      </c>
      <c r="F315" s="8">
        <f>(Zadání!$C$11*E315)/30.5</f>
        <v>30.959328456665443</v>
      </c>
      <c r="G315" s="8">
        <f t="shared" si="33"/>
        <v>8433.554799819447</v>
      </c>
      <c r="H315" s="3">
        <f t="shared" si="34"/>
        <v>47243.935224871464</v>
      </c>
      <c r="I315" s="3">
        <f>(H315)*Zadání!$C$10/365</f>
        <v>10.354835117780048</v>
      </c>
      <c r="J315" s="3">
        <f t="shared" si="35"/>
        <v>2820.7352601697471</v>
      </c>
      <c r="K315" s="3">
        <f t="shared" si="36"/>
        <v>47254.290059989245</v>
      </c>
      <c r="L315" s="41">
        <f t="shared" si="37"/>
        <v>47254.290059989245</v>
      </c>
      <c r="M315" s="3">
        <f t="shared" si="38"/>
        <v>11254.290059989195</v>
      </c>
      <c r="N315" s="15">
        <f t="shared" si="39"/>
        <v>56.271450299945975</v>
      </c>
    </row>
    <row r="316" spans="2:14" x14ac:dyDescent="0.55000000000000004">
      <c r="B316" s="3">
        <v>312</v>
      </c>
      <c r="C316" s="3"/>
      <c r="D316" s="3"/>
      <c r="E316" s="3">
        <f t="shared" si="32"/>
        <v>47254.290059989245</v>
      </c>
      <c r="F316" s="8">
        <f>(Zadání!$C$11*E316)/30.5</f>
        <v>30.986419711468358</v>
      </c>
      <c r="G316" s="8">
        <f t="shared" si="33"/>
        <v>8464.5412195309145</v>
      </c>
      <c r="H316" s="3">
        <f t="shared" si="34"/>
        <v>47285.276479700711</v>
      </c>
      <c r="I316" s="3">
        <f>(H316)*Zadání!$C$10/365</f>
        <v>10.363896214728923</v>
      </c>
      <c r="J316" s="3">
        <f t="shared" si="35"/>
        <v>2831.0991563844759</v>
      </c>
      <c r="K316" s="3">
        <f t="shared" si="36"/>
        <v>47295.640375915442</v>
      </c>
      <c r="L316" s="41">
        <f t="shared" si="37"/>
        <v>47295.640375915442</v>
      </c>
      <c r="M316" s="3">
        <f t="shared" si="38"/>
        <v>11295.640375915391</v>
      </c>
      <c r="N316" s="15">
        <f t="shared" si="39"/>
        <v>56.478201879576957</v>
      </c>
    </row>
    <row r="317" spans="2:14" x14ac:dyDescent="0.55000000000000004">
      <c r="B317" s="3">
        <v>313</v>
      </c>
      <c r="C317" s="3"/>
      <c r="D317" s="3"/>
      <c r="E317" s="3">
        <f t="shared" si="32"/>
        <v>47295.640375915442</v>
      </c>
      <c r="F317" s="8">
        <f>(Zadání!$C$11*E317)/30.5</f>
        <v>31.013534672731438</v>
      </c>
      <c r="G317" s="8">
        <f t="shared" si="33"/>
        <v>8495.5547542036456</v>
      </c>
      <c r="H317" s="3">
        <f t="shared" si="34"/>
        <v>47326.653910588175</v>
      </c>
      <c r="I317" s="3">
        <f>(H317)*Zadání!$C$10/365</f>
        <v>10.37296524067686</v>
      </c>
      <c r="J317" s="3">
        <f t="shared" si="35"/>
        <v>2841.4721216251528</v>
      </c>
      <c r="K317" s="3">
        <f t="shared" si="36"/>
        <v>47337.026875828851</v>
      </c>
      <c r="L317" s="41">
        <f t="shared" si="37"/>
        <v>47337.026875828851</v>
      </c>
      <c r="M317" s="3">
        <f t="shared" si="38"/>
        <v>11337.026875828798</v>
      </c>
      <c r="N317" s="15">
        <f t="shared" si="39"/>
        <v>56.685134379143989</v>
      </c>
    </row>
    <row r="318" spans="2:14" x14ac:dyDescent="0.55000000000000004">
      <c r="B318" s="3">
        <v>314</v>
      </c>
      <c r="C318" s="3"/>
      <c r="D318" s="3"/>
      <c r="E318" s="3">
        <f t="shared" si="32"/>
        <v>47337.026875828851</v>
      </c>
      <c r="F318" s="8">
        <f>(Zadání!$C$11*E318)/30.5</f>
        <v>31.04067336119925</v>
      </c>
      <c r="G318" s="8">
        <f t="shared" si="33"/>
        <v>8526.5954275648455</v>
      </c>
      <c r="H318" s="3">
        <f t="shared" si="34"/>
        <v>47368.067549190047</v>
      </c>
      <c r="I318" s="3">
        <f>(H318)*Zadání!$C$10/365</f>
        <v>10.382042202562202</v>
      </c>
      <c r="J318" s="3">
        <f t="shared" si="35"/>
        <v>2851.8541638277152</v>
      </c>
      <c r="K318" s="3">
        <f t="shared" si="36"/>
        <v>47378.449591392608</v>
      </c>
      <c r="L318" s="41">
        <f t="shared" si="37"/>
        <v>47378.449591392608</v>
      </c>
      <c r="M318" s="3">
        <f t="shared" si="38"/>
        <v>11378.44959139256</v>
      </c>
      <c r="N318" s="15">
        <f t="shared" si="39"/>
        <v>56.892247956962798</v>
      </c>
    </row>
    <row r="319" spans="2:14" x14ac:dyDescent="0.55000000000000004">
      <c r="B319" s="3">
        <v>315</v>
      </c>
      <c r="C319" s="3"/>
      <c r="D319" s="3"/>
      <c r="E319" s="3">
        <f t="shared" si="32"/>
        <v>47378.449591392608</v>
      </c>
      <c r="F319" s="8">
        <f>(Zadání!$C$11*E319)/30.5</f>
        <v>31.067835797634498</v>
      </c>
      <c r="G319" s="8">
        <f t="shared" si="33"/>
        <v>8557.6632633624795</v>
      </c>
      <c r="H319" s="3">
        <f t="shared" si="34"/>
        <v>47409.517427190243</v>
      </c>
      <c r="I319" s="3">
        <f>(H319)*Zadání!$C$10/365</f>
        <v>10.391127107329369</v>
      </c>
      <c r="J319" s="3">
        <f t="shared" si="35"/>
        <v>2862.2452909350445</v>
      </c>
      <c r="K319" s="3">
        <f t="shared" si="36"/>
        <v>47419.908554297574</v>
      </c>
      <c r="L319" s="41">
        <f t="shared" si="37"/>
        <v>47419.908554297574</v>
      </c>
      <c r="M319" s="3">
        <f t="shared" si="38"/>
        <v>11419.908554297524</v>
      </c>
      <c r="N319" s="15">
        <f t="shared" si="39"/>
        <v>57.09954277148762</v>
      </c>
    </row>
    <row r="320" spans="2:14" x14ac:dyDescent="0.55000000000000004">
      <c r="B320" s="3">
        <v>316</v>
      </c>
      <c r="C320" s="3"/>
      <c r="D320" s="3"/>
      <c r="E320" s="3">
        <f t="shared" si="32"/>
        <v>47419.908554297574</v>
      </c>
      <c r="F320" s="8">
        <f>(Zadání!$C$11*E320)/30.5</f>
        <v>31.095022002818084</v>
      </c>
      <c r="G320" s="8">
        <f t="shared" si="33"/>
        <v>8588.7582853652984</v>
      </c>
      <c r="H320" s="3">
        <f t="shared" si="34"/>
        <v>47451.003576300391</v>
      </c>
      <c r="I320" s="3">
        <f>(H320)*Zadání!$C$10/365</f>
        <v>10.400219961928853</v>
      </c>
      <c r="J320" s="3">
        <f t="shared" si="35"/>
        <v>2872.6455108969735</v>
      </c>
      <c r="K320" s="3">
        <f t="shared" si="36"/>
        <v>47461.403796262319</v>
      </c>
      <c r="L320" s="41">
        <f t="shared" si="37"/>
        <v>47461.403796262319</v>
      </c>
      <c r="M320" s="3">
        <f t="shared" si="38"/>
        <v>11461.403796262271</v>
      </c>
      <c r="N320" s="15">
        <f t="shared" si="39"/>
        <v>57.307018981311359</v>
      </c>
    </row>
    <row r="321" spans="2:14" x14ac:dyDescent="0.55000000000000004">
      <c r="B321" s="3">
        <v>317</v>
      </c>
      <c r="C321" s="3"/>
      <c r="D321" s="3"/>
      <c r="E321" s="3">
        <f t="shared" ref="E321:E369" si="40">K320</f>
        <v>47461.403796262319</v>
      </c>
      <c r="F321" s="8">
        <f>(Zadání!$C$11*E321)/30.5</f>
        <v>31.122231997549061</v>
      </c>
      <c r="G321" s="8">
        <f t="shared" ref="G321:G369" si="41">F321+G320</f>
        <v>8619.880517362848</v>
      </c>
      <c r="H321" s="3">
        <f t="shared" ref="H321:H369" si="42">F321+E321</f>
        <v>47492.526028259868</v>
      </c>
      <c r="I321" s="3">
        <f>(H321)*Zadání!$C$10/365</f>
        <v>10.409320773317232</v>
      </c>
      <c r="J321" s="3">
        <f t="shared" ref="J321:J369" si="43">I321+J320</f>
        <v>2883.0548316702907</v>
      </c>
      <c r="K321" s="3">
        <f t="shared" ref="K321:K369" si="44">H321+I321</f>
        <v>47502.935349033185</v>
      </c>
      <c r="L321" s="41">
        <f t="shared" ref="L321:L369" si="45">K321+D321</f>
        <v>47502.935349033185</v>
      </c>
      <c r="M321" s="3">
        <f t="shared" ref="M321:M369" si="46">G321+J321</f>
        <v>11502.935349033138</v>
      </c>
      <c r="N321" s="15">
        <f t="shared" ref="N321:N369" si="47">M321/$C$5%</f>
        <v>57.514676745165687</v>
      </c>
    </row>
    <row r="322" spans="2:14" x14ac:dyDescent="0.55000000000000004">
      <c r="B322" s="3">
        <v>318</v>
      </c>
      <c r="C322" s="3"/>
      <c r="D322" s="3"/>
      <c r="E322" s="3">
        <f t="shared" si="40"/>
        <v>47502.935349033185</v>
      </c>
      <c r="F322" s="8">
        <f>(Zadání!$C$11*E322)/30.5</f>
        <v>31.149465802644713</v>
      </c>
      <c r="G322" s="8">
        <f t="shared" si="41"/>
        <v>8651.029983165492</v>
      </c>
      <c r="H322" s="3">
        <f t="shared" si="42"/>
        <v>47534.084814835827</v>
      </c>
      <c r="I322" s="3">
        <f>(H322)*Zadání!$C$10/365</f>
        <v>10.418429548457169</v>
      </c>
      <c r="J322" s="3">
        <f t="shared" si="43"/>
        <v>2893.4732612187477</v>
      </c>
      <c r="K322" s="3">
        <f t="shared" si="44"/>
        <v>47544.503244384287</v>
      </c>
      <c r="L322" s="41">
        <f t="shared" si="45"/>
        <v>47544.503244384287</v>
      </c>
      <c r="M322" s="3">
        <f t="shared" si="46"/>
        <v>11544.503244384239</v>
      </c>
      <c r="N322" s="15">
        <f t="shared" si="47"/>
        <v>57.722516221921197</v>
      </c>
    </row>
    <row r="323" spans="2:14" x14ac:dyDescent="0.55000000000000004">
      <c r="B323" s="3">
        <v>319</v>
      </c>
      <c r="C323" s="3"/>
      <c r="D323" s="3"/>
      <c r="E323" s="3">
        <f t="shared" si="40"/>
        <v>47544.503244384287</v>
      </c>
      <c r="F323" s="8">
        <f>(Zadání!$C$11*E323)/30.5</f>
        <v>31.176723438940517</v>
      </c>
      <c r="G323" s="8">
        <f t="shared" si="41"/>
        <v>8682.2067066044328</v>
      </c>
      <c r="H323" s="3">
        <f t="shared" si="42"/>
        <v>47575.679967823227</v>
      </c>
      <c r="I323" s="3">
        <f>(H323)*Zadání!$C$10/365</f>
        <v>10.42754629431742</v>
      </c>
      <c r="J323" s="3">
        <f t="shared" si="43"/>
        <v>2903.900807513065</v>
      </c>
      <c r="K323" s="3">
        <f t="shared" si="44"/>
        <v>47586.107514117546</v>
      </c>
      <c r="L323" s="41">
        <f t="shared" si="45"/>
        <v>47586.107514117546</v>
      </c>
      <c r="M323" s="3">
        <f t="shared" si="46"/>
        <v>11586.107514117499</v>
      </c>
      <c r="N323" s="15">
        <f t="shared" si="47"/>
        <v>57.930537570587497</v>
      </c>
    </row>
    <row r="324" spans="2:14" x14ac:dyDescent="0.55000000000000004">
      <c r="B324" s="3">
        <v>320</v>
      </c>
      <c r="C324" s="3"/>
      <c r="D324" s="3"/>
      <c r="E324" s="3">
        <f t="shared" si="40"/>
        <v>47586.107514117546</v>
      </c>
      <c r="F324" s="8">
        <f>(Zadání!$C$11*E324)/30.5</f>
        <v>31.204004927290196</v>
      </c>
      <c r="G324" s="8">
        <f t="shared" si="41"/>
        <v>8713.4107115317238</v>
      </c>
      <c r="H324" s="3">
        <f t="shared" si="42"/>
        <v>47617.311519044837</v>
      </c>
      <c r="I324" s="3">
        <f>(H324)*Zadání!$C$10/365</f>
        <v>10.436671017872841</v>
      </c>
      <c r="J324" s="3">
        <f t="shared" si="43"/>
        <v>2914.3374785309379</v>
      </c>
      <c r="K324" s="3">
        <f t="shared" si="44"/>
        <v>47627.74819006271</v>
      </c>
      <c r="L324" s="41">
        <f t="shared" si="45"/>
        <v>47627.74819006271</v>
      </c>
      <c r="M324" s="3">
        <f t="shared" si="46"/>
        <v>11627.748190062663</v>
      </c>
      <c r="N324" s="15">
        <f t="shared" si="47"/>
        <v>58.138740950313313</v>
      </c>
    </row>
    <row r="325" spans="2:14" x14ac:dyDescent="0.55000000000000004">
      <c r="B325" s="3">
        <v>321</v>
      </c>
      <c r="C325" s="3"/>
      <c r="D325" s="3"/>
      <c r="E325" s="3">
        <f t="shared" si="40"/>
        <v>47627.74819006271</v>
      </c>
      <c r="F325" s="8">
        <f>(Zadání!$C$11*E325)/30.5</f>
        <v>31.231310288565712</v>
      </c>
      <c r="G325" s="8">
        <f t="shared" si="41"/>
        <v>8744.6420218202893</v>
      </c>
      <c r="H325" s="3">
        <f t="shared" si="42"/>
        <v>47658.979500351277</v>
      </c>
      <c r="I325" s="3">
        <f>(H325)*Zadání!$C$10/365</f>
        <v>10.445803726104391</v>
      </c>
      <c r="J325" s="3">
        <f t="shared" si="43"/>
        <v>2924.7832822570422</v>
      </c>
      <c r="K325" s="3">
        <f t="shared" si="44"/>
        <v>47669.425304077384</v>
      </c>
      <c r="L325" s="41">
        <f t="shared" si="45"/>
        <v>47669.425304077384</v>
      </c>
      <c r="M325" s="3">
        <f t="shared" si="46"/>
        <v>11669.425304077331</v>
      </c>
      <c r="N325" s="15">
        <f t="shared" si="47"/>
        <v>58.347126520386652</v>
      </c>
    </row>
    <row r="326" spans="2:14" x14ac:dyDescent="0.55000000000000004">
      <c r="B326" s="3">
        <v>322</v>
      </c>
      <c r="C326" s="3"/>
      <c r="D326" s="3"/>
      <c r="E326" s="3">
        <f t="shared" si="40"/>
        <v>47669.425304077384</v>
      </c>
      <c r="F326" s="8">
        <f>(Zadání!$C$11*E326)/30.5</f>
        <v>31.258639543657303</v>
      </c>
      <c r="G326" s="8">
        <f t="shared" si="41"/>
        <v>8775.9006613639467</v>
      </c>
      <c r="H326" s="3">
        <f t="shared" si="42"/>
        <v>47700.683943621043</v>
      </c>
      <c r="I326" s="3">
        <f>(H326)*Zadání!$C$10/365</f>
        <v>10.454944425999132</v>
      </c>
      <c r="J326" s="3">
        <f t="shared" si="43"/>
        <v>2935.2382266830414</v>
      </c>
      <c r="K326" s="3">
        <f t="shared" si="44"/>
        <v>47711.13888804704</v>
      </c>
      <c r="L326" s="41">
        <f t="shared" si="45"/>
        <v>47711.13888804704</v>
      </c>
      <c r="M326" s="3">
        <f t="shared" si="46"/>
        <v>11711.138888046988</v>
      </c>
      <c r="N326" s="15">
        <f t="shared" si="47"/>
        <v>58.555694440234937</v>
      </c>
    </row>
    <row r="327" spans="2:14" x14ac:dyDescent="0.55000000000000004">
      <c r="B327" s="3">
        <v>323</v>
      </c>
      <c r="C327" s="3"/>
      <c r="D327" s="3"/>
      <c r="E327" s="3">
        <f t="shared" si="40"/>
        <v>47711.13888804704</v>
      </c>
      <c r="F327" s="8">
        <f>(Zadání!$C$11*E327)/30.5</f>
        <v>31.285992713473469</v>
      </c>
      <c r="G327" s="8">
        <f t="shared" si="41"/>
        <v>8807.1866540774208</v>
      </c>
      <c r="H327" s="3">
        <f t="shared" si="42"/>
        <v>47742.424880760511</v>
      </c>
      <c r="I327" s="3">
        <f>(H327)*Zadání!$C$10/365</f>
        <v>10.464093124550249</v>
      </c>
      <c r="J327" s="3">
        <f t="shared" si="43"/>
        <v>2945.7023198075917</v>
      </c>
      <c r="K327" s="3">
        <f t="shared" si="44"/>
        <v>47752.888973885063</v>
      </c>
      <c r="L327" s="41">
        <f t="shared" si="45"/>
        <v>47752.888973885063</v>
      </c>
      <c r="M327" s="3">
        <f t="shared" si="46"/>
        <v>11752.888973885012</v>
      </c>
      <c r="N327" s="15">
        <f t="shared" si="47"/>
        <v>58.764444869425063</v>
      </c>
    </row>
    <row r="328" spans="2:14" x14ac:dyDescent="0.55000000000000004">
      <c r="B328" s="3">
        <v>324</v>
      </c>
      <c r="C328" s="3"/>
      <c r="D328" s="3"/>
      <c r="E328" s="3">
        <f t="shared" si="40"/>
        <v>47752.888973885063</v>
      </c>
      <c r="F328" s="8">
        <f>(Zadání!$C$11*E328)/30.5</f>
        <v>31.313369818941027</v>
      </c>
      <c r="G328" s="8">
        <f t="shared" si="41"/>
        <v>8838.5000238963621</v>
      </c>
      <c r="H328" s="3">
        <f t="shared" si="42"/>
        <v>47784.202343704004</v>
      </c>
      <c r="I328" s="3">
        <f>(H328)*Zadání!$C$10/365</f>
        <v>10.473249828757043</v>
      </c>
      <c r="J328" s="3">
        <f t="shared" si="43"/>
        <v>2956.1755696363489</v>
      </c>
      <c r="K328" s="3">
        <f t="shared" si="44"/>
        <v>47794.67559353276</v>
      </c>
      <c r="L328" s="41">
        <f t="shared" si="45"/>
        <v>47794.67559353276</v>
      </c>
      <c r="M328" s="3">
        <f t="shared" si="46"/>
        <v>11794.675593532711</v>
      </c>
      <c r="N328" s="15">
        <f t="shared" si="47"/>
        <v>58.973377967663552</v>
      </c>
    </row>
    <row r="329" spans="2:14" x14ac:dyDescent="0.55000000000000004">
      <c r="B329" s="3">
        <v>325</v>
      </c>
      <c r="C329" s="3"/>
      <c r="D329" s="3"/>
      <c r="E329" s="3">
        <f t="shared" si="40"/>
        <v>47794.67559353276</v>
      </c>
      <c r="F329" s="8">
        <f>(Zadání!$C$11*E329)/30.5</f>
        <v>31.340770881005088</v>
      </c>
      <c r="G329" s="8">
        <f t="shared" si="41"/>
        <v>8869.8407947773667</v>
      </c>
      <c r="H329" s="3">
        <f t="shared" si="42"/>
        <v>47826.016364413765</v>
      </c>
      <c r="I329" s="3">
        <f>(H329)*Zadání!$C$10/365</f>
        <v>10.482414545624936</v>
      </c>
      <c r="J329" s="3">
        <f t="shared" si="43"/>
        <v>2966.6579841819739</v>
      </c>
      <c r="K329" s="3">
        <f t="shared" si="44"/>
        <v>47836.498778959387</v>
      </c>
      <c r="L329" s="41">
        <f t="shared" si="45"/>
        <v>47836.498778959387</v>
      </c>
      <c r="M329" s="3">
        <f t="shared" si="46"/>
        <v>11836.49877895934</v>
      </c>
      <c r="N329" s="15">
        <f t="shared" si="47"/>
        <v>59.1824938947967</v>
      </c>
    </row>
    <row r="330" spans="2:14" x14ac:dyDescent="0.55000000000000004">
      <c r="B330" s="3">
        <v>326</v>
      </c>
      <c r="C330" s="3"/>
      <c r="D330" s="3"/>
      <c r="E330" s="3">
        <f t="shared" si="40"/>
        <v>47836.498778959387</v>
      </c>
      <c r="F330" s="8">
        <f>(Zadání!$C$11*E330)/30.5</f>
        <v>31.368195920629109</v>
      </c>
      <c r="G330" s="8">
        <f t="shared" si="41"/>
        <v>8901.2089906979963</v>
      </c>
      <c r="H330" s="3">
        <f t="shared" si="42"/>
        <v>47867.866974880017</v>
      </c>
      <c r="I330" s="3">
        <f>(H330)*Zadání!$C$10/365</f>
        <v>10.491587282165483</v>
      </c>
      <c r="J330" s="3">
        <f t="shared" si="43"/>
        <v>2977.1495714641396</v>
      </c>
      <c r="K330" s="3">
        <f t="shared" si="44"/>
        <v>47878.358562162182</v>
      </c>
      <c r="L330" s="41">
        <f t="shared" si="45"/>
        <v>47878.358562162182</v>
      </c>
      <c r="M330" s="3">
        <f t="shared" si="46"/>
        <v>11878.358562162135</v>
      </c>
      <c r="N330" s="15">
        <f t="shared" si="47"/>
        <v>59.391792810810678</v>
      </c>
    </row>
    <row r="331" spans="2:14" x14ac:dyDescent="0.55000000000000004">
      <c r="B331" s="3">
        <v>327</v>
      </c>
      <c r="C331" s="3"/>
      <c r="D331" s="3"/>
      <c r="E331" s="3">
        <f t="shared" si="40"/>
        <v>47878.358562162182</v>
      </c>
      <c r="F331" s="8">
        <f>(Zadání!$C$11*E331)/30.5</f>
        <v>31.395644958794875</v>
      </c>
      <c r="G331" s="8">
        <f t="shared" si="41"/>
        <v>8932.6046356567913</v>
      </c>
      <c r="H331" s="3">
        <f t="shared" si="42"/>
        <v>47909.754207120975</v>
      </c>
      <c r="I331" s="3">
        <f>(H331)*Zadání!$C$10/365</f>
        <v>10.500768045396379</v>
      </c>
      <c r="J331" s="3">
        <f t="shared" si="43"/>
        <v>2987.650339509536</v>
      </c>
      <c r="K331" s="3">
        <f t="shared" si="44"/>
        <v>47920.254975166368</v>
      </c>
      <c r="L331" s="41">
        <f t="shared" si="45"/>
        <v>47920.254975166368</v>
      </c>
      <c r="M331" s="3">
        <f t="shared" si="46"/>
        <v>11920.254975166328</v>
      </c>
      <c r="N331" s="15">
        <f t="shared" si="47"/>
        <v>59.601274875831642</v>
      </c>
    </row>
    <row r="332" spans="2:14" x14ac:dyDescent="0.55000000000000004">
      <c r="B332" s="3">
        <v>328</v>
      </c>
      <c r="C332" s="3"/>
      <c r="D332" s="3"/>
      <c r="E332" s="3">
        <f t="shared" si="40"/>
        <v>47920.254975166368</v>
      </c>
      <c r="F332" s="8">
        <f>(Zadání!$C$11*E332)/30.5</f>
        <v>31.423118016502539</v>
      </c>
      <c r="G332" s="8">
        <f t="shared" si="41"/>
        <v>8964.0277536732938</v>
      </c>
      <c r="H332" s="3">
        <f t="shared" si="42"/>
        <v>47951.678093182869</v>
      </c>
      <c r="I332" s="3">
        <f>(H332)*Zadání!$C$10/365</f>
        <v>10.509956842341451</v>
      </c>
      <c r="J332" s="3">
        <f t="shared" si="43"/>
        <v>2998.1602963518776</v>
      </c>
      <c r="K332" s="3">
        <f t="shared" si="44"/>
        <v>47962.188050025208</v>
      </c>
      <c r="L332" s="41">
        <f t="shared" si="45"/>
        <v>47962.188050025208</v>
      </c>
      <c r="M332" s="3">
        <f t="shared" si="46"/>
        <v>11962.188050025172</v>
      </c>
      <c r="N332" s="15">
        <f t="shared" si="47"/>
        <v>59.81094025012586</v>
      </c>
    </row>
    <row r="333" spans="2:14" x14ac:dyDescent="0.55000000000000004">
      <c r="B333" s="3">
        <v>329</v>
      </c>
      <c r="C333" s="3"/>
      <c r="D333" s="3"/>
      <c r="E333" s="3">
        <f t="shared" si="40"/>
        <v>47962.188050025208</v>
      </c>
      <c r="F333" s="8">
        <f>(Zadání!$C$11*E333)/30.5</f>
        <v>31.450615114770628</v>
      </c>
      <c r="G333" s="8">
        <f t="shared" si="41"/>
        <v>8995.4783687880645</v>
      </c>
      <c r="H333" s="3">
        <f t="shared" si="42"/>
        <v>47993.638665139981</v>
      </c>
      <c r="I333" s="3">
        <f>(H333)*Zadání!$C$10/365</f>
        <v>10.51915368003068</v>
      </c>
      <c r="J333" s="3">
        <f t="shared" si="43"/>
        <v>3008.6794500319083</v>
      </c>
      <c r="K333" s="3">
        <f t="shared" si="44"/>
        <v>48004.157818820015</v>
      </c>
      <c r="L333" s="41">
        <f t="shared" si="45"/>
        <v>48004.157818820015</v>
      </c>
      <c r="M333" s="3">
        <f t="shared" si="46"/>
        <v>12004.157818819973</v>
      </c>
      <c r="N333" s="15">
        <f t="shared" si="47"/>
        <v>60.020789094099861</v>
      </c>
    </row>
    <row r="334" spans="2:14" x14ac:dyDescent="0.55000000000000004">
      <c r="B334" s="3">
        <v>330</v>
      </c>
      <c r="C334" s="3"/>
      <c r="D334" s="3"/>
      <c r="E334" s="3">
        <f t="shared" si="40"/>
        <v>48004.157818820015</v>
      </c>
      <c r="F334" s="8">
        <f>(Zadání!$C$11*E334)/30.5</f>
        <v>31.478136274636075</v>
      </c>
      <c r="G334" s="8">
        <f t="shared" si="41"/>
        <v>9026.9565050627007</v>
      </c>
      <c r="H334" s="3">
        <f t="shared" si="42"/>
        <v>48035.635955094651</v>
      </c>
      <c r="I334" s="3">
        <f>(H334)*Zadání!$C$10/365</f>
        <v>10.528358565500199</v>
      </c>
      <c r="J334" s="3">
        <f t="shared" si="43"/>
        <v>3019.2078085974085</v>
      </c>
      <c r="K334" s="3">
        <f t="shared" si="44"/>
        <v>48046.164313660149</v>
      </c>
      <c r="L334" s="41">
        <f t="shared" si="45"/>
        <v>48046.164313660149</v>
      </c>
      <c r="M334" s="3">
        <f t="shared" si="46"/>
        <v>12046.164313660109</v>
      </c>
      <c r="N334" s="15">
        <f t="shared" si="47"/>
        <v>60.230821568300541</v>
      </c>
    </row>
    <row r="335" spans="2:14" x14ac:dyDescent="0.55000000000000004">
      <c r="B335" s="3">
        <v>331</v>
      </c>
      <c r="C335" s="3"/>
      <c r="D335" s="3"/>
      <c r="E335" s="3">
        <f t="shared" si="40"/>
        <v>48046.164313660149</v>
      </c>
      <c r="F335" s="8">
        <f>(Zadání!$C$11*E335)/30.5</f>
        <v>31.505681517154194</v>
      </c>
      <c r="G335" s="8">
        <f t="shared" si="41"/>
        <v>9058.4621865798545</v>
      </c>
      <c r="H335" s="3">
        <f t="shared" si="42"/>
        <v>48077.669995177304</v>
      </c>
      <c r="I335" s="3">
        <f>(H335)*Zadání!$C$10/365</f>
        <v>10.537571505792286</v>
      </c>
      <c r="J335" s="3">
        <f t="shared" si="43"/>
        <v>3029.7453801032007</v>
      </c>
      <c r="K335" s="3">
        <f t="shared" si="44"/>
        <v>48088.207566683093</v>
      </c>
      <c r="L335" s="41">
        <f t="shared" si="45"/>
        <v>48088.207566683093</v>
      </c>
      <c r="M335" s="3">
        <f t="shared" si="46"/>
        <v>12088.207566683055</v>
      </c>
      <c r="N335" s="15">
        <f t="shared" si="47"/>
        <v>60.441037833415272</v>
      </c>
    </row>
    <row r="336" spans="2:14" x14ac:dyDescent="0.55000000000000004">
      <c r="B336" s="3">
        <v>332</v>
      </c>
      <c r="C336" s="3"/>
      <c r="D336" s="3"/>
      <c r="E336" s="3">
        <f t="shared" si="40"/>
        <v>48088.207566683093</v>
      </c>
      <c r="F336" s="8">
        <f>(Zadání!$C$11*E336)/30.5</f>
        <v>31.533250863398749</v>
      </c>
      <c r="G336" s="8">
        <f t="shared" si="41"/>
        <v>9089.9954374432527</v>
      </c>
      <c r="H336" s="3">
        <f t="shared" si="42"/>
        <v>48119.740817546495</v>
      </c>
      <c r="I336" s="3">
        <f>(H336)*Zadání!$C$10/365</f>
        <v>10.546792507955397</v>
      </c>
      <c r="J336" s="3">
        <f t="shared" si="43"/>
        <v>3040.2921726111563</v>
      </c>
      <c r="K336" s="3">
        <f t="shared" si="44"/>
        <v>48130.287610054453</v>
      </c>
      <c r="L336" s="41">
        <f t="shared" si="45"/>
        <v>48130.287610054453</v>
      </c>
      <c r="M336" s="3">
        <f t="shared" si="46"/>
        <v>12130.287610054409</v>
      </c>
      <c r="N336" s="15">
        <f t="shared" si="47"/>
        <v>60.651438050272048</v>
      </c>
    </row>
    <row r="337" spans="2:14" x14ac:dyDescent="0.55000000000000004">
      <c r="B337" s="3">
        <v>333</v>
      </c>
      <c r="C337" s="3"/>
      <c r="D337" s="3"/>
      <c r="E337" s="3">
        <f t="shared" si="40"/>
        <v>48130.287610054453</v>
      </c>
      <c r="F337" s="8">
        <f>(Zadání!$C$11*E337)/30.5</f>
        <v>31.560844334461937</v>
      </c>
      <c r="G337" s="8">
        <f t="shared" si="41"/>
        <v>9121.5562817777154</v>
      </c>
      <c r="H337" s="3">
        <f t="shared" si="42"/>
        <v>48161.848454388914</v>
      </c>
      <c r="I337" s="3">
        <f>(H337)*Zadání!$C$10/365</f>
        <v>10.556021579044145</v>
      </c>
      <c r="J337" s="3">
        <f t="shared" si="43"/>
        <v>3050.8481941902005</v>
      </c>
      <c r="K337" s="3">
        <f t="shared" si="44"/>
        <v>48172.40447596796</v>
      </c>
      <c r="L337" s="41">
        <f t="shared" si="45"/>
        <v>48172.40447596796</v>
      </c>
      <c r="M337" s="3">
        <f t="shared" si="46"/>
        <v>12172.404475967916</v>
      </c>
      <c r="N337" s="15">
        <f t="shared" si="47"/>
        <v>60.86202237983958</v>
      </c>
    </row>
    <row r="338" spans="2:14" x14ac:dyDescent="0.55000000000000004">
      <c r="B338" s="3">
        <v>334</v>
      </c>
      <c r="C338" s="3"/>
      <c r="D338" s="3"/>
      <c r="E338" s="3">
        <f t="shared" si="40"/>
        <v>48172.40447596796</v>
      </c>
      <c r="F338" s="8">
        <f>(Zadání!$C$11*E338)/30.5</f>
        <v>31.588461951454399</v>
      </c>
      <c r="G338" s="8">
        <f t="shared" si="41"/>
        <v>9153.1447437291699</v>
      </c>
      <c r="H338" s="3">
        <f t="shared" si="42"/>
        <v>48203.992937919415</v>
      </c>
      <c r="I338" s="3">
        <f>(H338)*Zadání!$C$10/365</f>
        <v>10.565258726119325</v>
      </c>
      <c r="J338" s="3">
        <f t="shared" si="43"/>
        <v>3061.4134529163198</v>
      </c>
      <c r="K338" s="3">
        <f t="shared" si="44"/>
        <v>48214.558196645536</v>
      </c>
      <c r="L338" s="41">
        <f t="shared" si="45"/>
        <v>48214.558196645536</v>
      </c>
      <c r="M338" s="3">
        <f t="shared" si="46"/>
        <v>12214.55819664549</v>
      </c>
      <c r="N338" s="15">
        <f t="shared" si="47"/>
        <v>61.072790983227449</v>
      </c>
    </row>
    <row r="339" spans="2:14" x14ac:dyDescent="0.55000000000000004">
      <c r="B339" s="3">
        <v>335</v>
      </c>
      <c r="C339" s="3"/>
      <c r="D339" s="3"/>
      <c r="E339" s="3">
        <f t="shared" si="40"/>
        <v>48214.558196645536</v>
      </c>
      <c r="F339" s="8">
        <f>(Zadání!$C$11*E339)/30.5</f>
        <v>31.61610373550527</v>
      </c>
      <c r="G339" s="8">
        <f t="shared" si="41"/>
        <v>9184.760847464675</v>
      </c>
      <c r="H339" s="3">
        <f t="shared" si="42"/>
        <v>48246.174300381041</v>
      </c>
      <c r="I339" s="3">
        <f>(H339)*Zadání!$C$10/365</f>
        <v>10.574503956247899</v>
      </c>
      <c r="J339" s="3">
        <f t="shared" si="43"/>
        <v>3071.9879568725678</v>
      </c>
      <c r="K339" s="3">
        <f t="shared" si="44"/>
        <v>48256.748804337287</v>
      </c>
      <c r="L339" s="41">
        <f t="shared" si="45"/>
        <v>48256.748804337287</v>
      </c>
      <c r="M339" s="3">
        <f t="shared" si="46"/>
        <v>12256.748804337243</v>
      </c>
      <c r="N339" s="15">
        <f t="shared" si="47"/>
        <v>61.283744021686218</v>
      </c>
    </row>
    <row r="340" spans="2:14" x14ac:dyDescent="0.55000000000000004">
      <c r="B340" s="3">
        <v>336</v>
      </c>
      <c r="C340" s="3"/>
      <c r="D340" s="3"/>
      <c r="E340" s="3">
        <f t="shared" si="40"/>
        <v>48256.748804337287</v>
      </c>
      <c r="F340" s="8">
        <f>(Zadání!$C$11*E340)/30.5</f>
        <v>31.643769707762154</v>
      </c>
      <c r="G340" s="8">
        <f t="shared" si="41"/>
        <v>9216.4046171724367</v>
      </c>
      <c r="H340" s="3">
        <f t="shared" si="42"/>
        <v>48288.39257404505</v>
      </c>
      <c r="I340" s="3">
        <f>(H340)*Zadání!$C$10/365</f>
        <v>10.583757276503025</v>
      </c>
      <c r="J340" s="3">
        <f t="shared" si="43"/>
        <v>3082.5717141490709</v>
      </c>
      <c r="K340" s="3">
        <f t="shared" si="44"/>
        <v>48298.976331321552</v>
      </c>
      <c r="L340" s="41">
        <f t="shared" si="45"/>
        <v>48298.976331321552</v>
      </c>
      <c r="M340" s="3">
        <f t="shared" si="46"/>
        <v>12298.976331321508</v>
      </c>
      <c r="N340" s="15">
        <f t="shared" si="47"/>
        <v>61.494881656607539</v>
      </c>
    </row>
    <row r="341" spans="2:14" x14ac:dyDescent="0.55000000000000004">
      <c r="B341" s="3">
        <v>337</v>
      </c>
      <c r="C341" s="3"/>
      <c r="D341" s="3"/>
      <c r="E341" s="3">
        <f t="shared" si="40"/>
        <v>48298.976331321552</v>
      </c>
      <c r="F341" s="8">
        <f>(Zadání!$C$11*E341)/30.5</f>
        <v>31.67145988939118</v>
      </c>
      <c r="G341" s="8">
        <f t="shared" si="41"/>
        <v>9248.0760770618272</v>
      </c>
      <c r="H341" s="3">
        <f t="shared" si="42"/>
        <v>48330.64779121094</v>
      </c>
      <c r="I341" s="3">
        <f>(H341)*Zadání!$C$10/365</f>
        <v>10.593018693964042</v>
      </c>
      <c r="J341" s="3">
        <f t="shared" si="43"/>
        <v>3093.1647328430349</v>
      </c>
      <c r="K341" s="3">
        <f t="shared" si="44"/>
        <v>48341.240809904906</v>
      </c>
      <c r="L341" s="41">
        <f t="shared" si="45"/>
        <v>48341.240809904906</v>
      </c>
      <c r="M341" s="3">
        <f t="shared" si="46"/>
        <v>12341.240809904863</v>
      </c>
      <c r="N341" s="15">
        <f t="shared" si="47"/>
        <v>61.70620404952431</v>
      </c>
    </row>
    <row r="342" spans="2:14" x14ac:dyDescent="0.55000000000000004">
      <c r="B342" s="3">
        <v>338</v>
      </c>
      <c r="C342" s="3"/>
      <c r="D342" s="3"/>
      <c r="E342" s="3">
        <f t="shared" si="40"/>
        <v>48341.240809904906</v>
      </c>
      <c r="F342" s="8">
        <f>(Zadání!$C$11*E342)/30.5</f>
        <v>31.699174301576988</v>
      </c>
      <c r="G342" s="8">
        <f t="shared" si="41"/>
        <v>9279.7752513634041</v>
      </c>
      <c r="H342" s="3">
        <f t="shared" si="42"/>
        <v>48372.939984206481</v>
      </c>
      <c r="I342" s="3">
        <f>(H342)*Zadání!$C$10/365</f>
        <v>10.60228821571649</v>
      </c>
      <c r="J342" s="3">
        <f t="shared" si="43"/>
        <v>3103.7670210587512</v>
      </c>
      <c r="K342" s="3">
        <f t="shared" si="44"/>
        <v>48383.542272422201</v>
      </c>
      <c r="L342" s="41">
        <f t="shared" si="45"/>
        <v>48383.542272422201</v>
      </c>
      <c r="M342" s="3">
        <f t="shared" si="46"/>
        <v>12383.542272422155</v>
      </c>
      <c r="N342" s="15">
        <f t="shared" si="47"/>
        <v>61.917711362110779</v>
      </c>
    </row>
    <row r="343" spans="2:14" x14ac:dyDescent="0.55000000000000004">
      <c r="B343" s="3">
        <v>339</v>
      </c>
      <c r="C343" s="3"/>
      <c r="D343" s="3"/>
      <c r="E343" s="3">
        <f t="shared" si="40"/>
        <v>48383.542272422201</v>
      </c>
      <c r="F343" s="8">
        <f>(Zadání!$C$11*E343)/30.5</f>
        <v>31.726912965522757</v>
      </c>
      <c r="G343" s="8">
        <f t="shared" si="41"/>
        <v>9311.5021643289274</v>
      </c>
      <c r="H343" s="3">
        <f t="shared" si="42"/>
        <v>48415.269185387726</v>
      </c>
      <c r="I343" s="3">
        <f>(H343)*Zadání!$C$10/365</f>
        <v>10.611565848852106</v>
      </c>
      <c r="J343" s="3">
        <f t="shared" si="43"/>
        <v>3114.3785869076032</v>
      </c>
      <c r="K343" s="3">
        <f t="shared" si="44"/>
        <v>48425.880751236575</v>
      </c>
      <c r="L343" s="41">
        <f t="shared" si="45"/>
        <v>48425.880751236575</v>
      </c>
      <c r="M343" s="3">
        <f t="shared" si="46"/>
        <v>12425.880751236531</v>
      </c>
      <c r="N343" s="15">
        <f t="shared" si="47"/>
        <v>62.129403756182654</v>
      </c>
    </row>
    <row r="344" spans="2:14" x14ac:dyDescent="0.55000000000000004">
      <c r="B344" s="3">
        <v>340</v>
      </c>
      <c r="C344" s="3"/>
      <c r="D344" s="3"/>
      <c r="E344" s="3">
        <f t="shared" si="40"/>
        <v>48425.880751236575</v>
      </c>
      <c r="F344" s="8">
        <f>(Zadání!$C$11*E344)/30.5</f>
        <v>31.754675902450213</v>
      </c>
      <c r="G344" s="8">
        <f t="shared" si="41"/>
        <v>9343.2568402313773</v>
      </c>
      <c r="H344" s="3">
        <f t="shared" si="42"/>
        <v>48457.635427139023</v>
      </c>
      <c r="I344" s="3">
        <f>(H344)*Zadání!$C$10/365</f>
        <v>10.620851600468827</v>
      </c>
      <c r="J344" s="3">
        <f t="shared" si="43"/>
        <v>3124.9994385080722</v>
      </c>
      <c r="K344" s="3">
        <f t="shared" si="44"/>
        <v>48468.256278739493</v>
      </c>
      <c r="L344" s="41">
        <f t="shared" si="45"/>
        <v>48468.256278739493</v>
      </c>
      <c r="M344" s="3">
        <f t="shared" si="46"/>
        <v>12468.256278739449</v>
      </c>
      <c r="N344" s="15">
        <f t="shared" si="47"/>
        <v>62.341281393697244</v>
      </c>
    </row>
    <row r="345" spans="2:14" x14ac:dyDescent="0.55000000000000004">
      <c r="B345" s="3">
        <v>341</v>
      </c>
      <c r="C345" s="3"/>
      <c r="D345" s="3"/>
      <c r="E345" s="3">
        <f t="shared" si="40"/>
        <v>48468.256278739493</v>
      </c>
      <c r="F345" s="8">
        <f>(Zadání!$C$11*E345)/30.5</f>
        <v>31.78246313359967</v>
      </c>
      <c r="G345" s="8">
        <f t="shared" si="41"/>
        <v>9375.0393033649761</v>
      </c>
      <c r="H345" s="3">
        <f t="shared" si="42"/>
        <v>48500.03874187309</v>
      </c>
      <c r="I345" s="3">
        <f>(H345)*Zadání!$C$10/365</f>
        <v>10.630145477670814</v>
      </c>
      <c r="J345" s="3">
        <f t="shared" si="43"/>
        <v>3135.629583985743</v>
      </c>
      <c r="K345" s="3">
        <f t="shared" si="44"/>
        <v>48510.668887350759</v>
      </c>
      <c r="L345" s="41">
        <f t="shared" si="45"/>
        <v>48510.668887350759</v>
      </c>
      <c r="M345" s="3">
        <f t="shared" si="46"/>
        <v>12510.668887350719</v>
      </c>
      <c r="N345" s="15">
        <f t="shared" si="47"/>
        <v>62.553344436753598</v>
      </c>
    </row>
    <row r="346" spans="2:14" x14ac:dyDescent="0.55000000000000004">
      <c r="B346" s="3">
        <v>342</v>
      </c>
      <c r="C346" s="3"/>
      <c r="D346" s="3"/>
      <c r="E346" s="3">
        <f t="shared" si="40"/>
        <v>48510.668887350759</v>
      </c>
      <c r="F346" s="8">
        <f>(Zadání!$C$11*E346)/30.5</f>
        <v>31.810274680230005</v>
      </c>
      <c r="G346" s="8">
        <f t="shared" si="41"/>
        <v>9406.8495780452067</v>
      </c>
      <c r="H346" s="3">
        <f t="shared" si="42"/>
        <v>48542.479162030992</v>
      </c>
      <c r="I346" s="3">
        <f>(H346)*Zadání!$C$10/365</f>
        <v>10.639447487568436</v>
      </c>
      <c r="J346" s="3">
        <f t="shared" si="43"/>
        <v>3146.2690314733113</v>
      </c>
      <c r="K346" s="3">
        <f t="shared" si="44"/>
        <v>48553.118609518562</v>
      </c>
      <c r="L346" s="41">
        <f t="shared" si="45"/>
        <v>48553.118609518562</v>
      </c>
      <c r="M346" s="3">
        <f t="shared" si="46"/>
        <v>12553.118609518518</v>
      </c>
      <c r="N346" s="15">
        <f t="shared" si="47"/>
        <v>62.765593047592596</v>
      </c>
    </row>
    <row r="347" spans="2:14" x14ac:dyDescent="0.55000000000000004">
      <c r="B347" s="3">
        <v>343</v>
      </c>
      <c r="C347" s="3"/>
      <c r="D347" s="3"/>
      <c r="E347" s="3">
        <f t="shared" si="40"/>
        <v>48553.118609518562</v>
      </c>
      <c r="F347" s="8">
        <f>(Zadání!$C$11*E347)/30.5</f>
        <v>31.838110563618727</v>
      </c>
      <c r="G347" s="8">
        <f t="shared" si="41"/>
        <v>9438.6876886088248</v>
      </c>
      <c r="H347" s="3">
        <f t="shared" si="42"/>
        <v>48584.956720082184</v>
      </c>
      <c r="I347" s="3">
        <f>(H347)*Zadání!$C$10/365</f>
        <v>10.648757637278287</v>
      </c>
      <c r="J347" s="3">
        <f t="shared" si="43"/>
        <v>3156.9177891105896</v>
      </c>
      <c r="K347" s="3">
        <f t="shared" si="44"/>
        <v>48595.605477719459</v>
      </c>
      <c r="L347" s="41">
        <f t="shared" si="45"/>
        <v>48595.605477719459</v>
      </c>
      <c r="M347" s="3">
        <f t="shared" si="46"/>
        <v>12595.605477719415</v>
      </c>
      <c r="N347" s="15">
        <f t="shared" si="47"/>
        <v>62.978027388597077</v>
      </c>
    </row>
    <row r="348" spans="2:14" x14ac:dyDescent="0.55000000000000004">
      <c r="B348" s="3">
        <v>344</v>
      </c>
      <c r="C348" s="3"/>
      <c r="D348" s="3"/>
      <c r="E348" s="3">
        <f t="shared" si="40"/>
        <v>48595.605477719459</v>
      </c>
      <c r="F348" s="8">
        <f>(Zadání!$C$11*E348)/30.5</f>
        <v>31.865970805061941</v>
      </c>
      <c r="G348" s="8">
        <f t="shared" si="41"/>
        <v>9470.5536594138866</v>
      </c>
      <c r="H348" s="3">
        <f t="shared" si="42"/>
        <v>48627.47144852452</v>
      </c>
      <c r="I348" s="3">
        <f>(H348)*Zadání!$C$10/365</f>
        <v>10.658075933923183</v>
      </c>
      <c r="J348" s="3">
        <f t="shared" si="43"/>
        <v>3167.5758650445127</v>
      </c>
      <c r="K348" s="3">
        <f t="shared" si="44"/>
        <v>48638.129524458447</v>
      </c>
      <c r="L348" s="41">
        <f t="shared" si="45"/>
        <v>48638.129524458447</v>
      </c>
      <c r="M348" s="3">
        <f t="shared" si="46"/>
        <v>12638.1295244584</v>
      </c>
      <c r="N348" s="15">
        <f t="shared" si="47"/>
        <v>63.190647622291998</v>
      </c>
    </row>
    <row r="349" spans="2:14" x14ac:dyDescent="0.55000000000000004">
      <c r="B349" s="3">
        <v>345</v>
      </c>
      <c r="C349" s="3"/>
      <c r="D349" s="3"/>
      <c r="E349" s="3">
        <f t="shared" si="40"/>
        <v>48638.129524458447</v>
      </c>
      <c r="F349" s="8">
        <f>(Zadání!$C$11*E349)/30.5</f>
        <v>31.893855425874392</v>
      </c>
      <c r="G349" s="8">
        <f t="shared" si="41"/>
        <v>9502.4475148397614</v>
      </c>
      <c r="H349" s="3">
        <f t="shared" si="42"/>
        <v>48670.023379884318</v>
      </c>
      <c r="I349" s="3">
        <f>(H349)*Zadání!$C$10/365</f>
        <v>10.667402384632179</v>
      </c>
      <c r="J349" s="3">
        <f t="shared" si="43"/>
        <v>3178.2432674291449</v>
      </c>
      <c r="K349" s="3">
        <f t="shared" si="44"/>
        <v>48680.690782268954</v>
      </c>
      <c r="L349" s="41">
        <f t="shared" si="45"/>
        <v>48680.690782268954</v>
      </c>
      <c r="M349" s="3">
        <f t="shared" si="46"/>
        <v>12680.690782268906</v>
      </c>
      <c r="N349" s="15">
        <f t="shared" si="47"/>
        <v>63.403453911344535</v>
      </c>
    </row>
    <row r="350" spans="2:14" x14ac:dyDescent="0.55000000000000004">
      <c r="B350" s="3">
        <v>346</v>
      </c>
      <c r="C350" s="3"/>
      <c r="D350" s="3"/>
      <c r="E350" s="3">
        <f t="shared" si="40"/>
        <v>48680.690782268954</v>
      </c>
      <c r="F350" s="8">
        <f>(Zadání!$C$11*E350)/30.5</f>
        <v>31.921764447389478</v>
      </c>
      <c r="G350" s="8">
        <f t="shared" si="41"/>
        <v>9534.3692792871516</v>
      </c>
      <c r="H350" s="3">
        <f t="shared" si="42"/>
        <v>48712.612546716344</v>
      </c>
      <c r="I350" s="3">
        <f>(H350)*Zadání!$C$10/365</f>
        <v>10.676736996540569</v>
      </c>
      <c r="J350" s="3">
        <f t="shared" si="43"/>
        <v>3188.9200044256854</v>
      </c>
      <c r="K350" s="3">
        <f t="shared" si="44"/>
        <v>48723.289283712882</v>
      </c>
      <c r="L350" s="41">
        <f t="shared" si="45"/>
        <v>48723.289283712882</v>
      </c>
      <c r="M350" s="3">
        <f t="shared" si="46"/>
        <v>12723.289283712837</v>
      </c>
      <c r="N350" s="15">
        <f t="shared" si="47"/>
        <v>63.61644641856418</v>
      </c>
    </row>
    <row r="351" spans="2:14" x14ac:dyDescent="0.55000000000000004">
      <c r="B351" s="3">
        <v>347</v>
      </c>
      <c r="C351" s="3"/>
      <c r="D351" s="3"/>
      <c r="E351" s="3">
        <f t="shared" si="40"/>
        <v>48723.289283712882</v>
      </c>
      <c r="F351" s="8">
        <f>(Zadání!$C$11*E351)/30.5</f>
        <v>31.949697890959268</v>
      </c>
      <c r="G351" s="8">
        <f t="shared" si="41"/>
        <v>9566.3189771781108</v>
      </c>
      <c r="H351" s="3">
        <f t="shared" si="42"/>
        <v>48755.238981603841</v>
      </c>
      <c r="I351" s="3">
        <f>(H351)*Zadání!$C$10/365</f>
        <v>10.686079776789883</v>
      </c>
      <c r="J351" s="3">
        <f t="shared" si="43"/>
        <v>3199.6060842024754</v>
      </c>
      <c r="K351" s="3">
        <f t="shared" si="44"/>
        <v>48765.925061380629</v>
      </c>
      <c r="L351" s="41">
        <f t="shared" si="45"/>
        <v>48765.925061380629</v>
      </c>
      <c r="M351" s="3">
        <f t="shared" si="46"/>
        <v>12765.925061380585</v>
      </c>
      <c r="N351" s="15">
        <f t="shared" si="47"/>
        <v>63.829625306902926</v>
      </c>
    </row>
    <row r="352" spans="2:14" x14ac:dyDescent="0.55000000000000004">
      <c r="B352" s="3">
        <v>348</v>
      </c>
      <c r="C352" s="3"/>
      <c r="D352" s="3"/>
      <c r="E352" s="3">
        <f t="shared" si="40"/>
        <v>48765.925061380629</v>
      </c>
      <c r="F352" s="8">
        <f>(Zadání!$C$11*E352)/30.5</f>
        <v>31.977655777954514</v>
      </c>
      <c r="G352" s="8">
        <f t="shared" si="41"/>
        <v>9598.2966329560659</v>
      </c>
      <c r="H352" s="3">
        <f t="shared" si="42"/>
        <v>48797.902717158584</v>
      </c>
      <c r="I352" s="3">
        <f>(H352)*Zadání!$C$10/365</f>
        <v>10.69543073252791</v>
      </c>
      <c r="J352" s="3">
        <f t="shared" si="43"/>
        <v>3210.3015149350031</v>
      </c>
      <c r="K352" s="3">
        <f t="shared" si="44"/>
        <v>48808.598147891113</v>
      </c>
      <c r="L352" s="41">
        <f t="shared" si="45"/>
        <v>48808.598147891113</v>
      </c>
      <c r="M352" s="3">
        <f t="shared" si="46"/>
        <v>12808.598147891069</v>
      </c>
      <c r="N352" s="15">
        <f t="shared" si="47"/>
        <v>64.042990739455348</v>
      </c>
    </row>
    <row r="353" spans="2:14" x14ac:dyDescent="0.55000000000000004">
      <c r="B353" s="3">
        <v>349</v>
      </c>
      <c r="C353" s="3"/>
      <c r="D353" s="3"/>
      <c r="E353" s="3">
        <f t="shared" si="40"/>
        <v>48808.598147891113</v>
      </c>
      <c r="F353" s="8">
        <f>(Zadání!$C$11*E353)/30.5</f>
        <v>32.005638129764662</v>
      </c>
      <c r="G353" s="8">
        <f t="shared" si="41"/>
        <v>9630.3022710858313</v>
      </c>
      <c r="H353" s="3">
        <f t="shared" si="42"/>
        <v>48840.603786020874</v>
      </c>
      <c r="I353" s="3">
        <f>(H353)*Zadání!$C$10/365</f>
        <v>10.704789870908686</v>
      </c>
      <c r="J353" s="3">
        <f t="shared" si="43"/>
        <v>3221.0063048059119</v>
      </c>
      <c r="K353" s="3">
        <f t="shared" si="44"/>
        <v>48851.30857589178</v>
      </c>
      <c r="L353" s="41">
        <f t="shared" si="45"/>
        <v>48851.30857589178</v>
      </c>
      <c r="M353" s="3">
        <f t="shared" si="46"/>
        <v>12851.308575891744</v>
      </c>
      <c r="N353" s="15">
        <f t="shared" si="47"/>
        <v>64.256542879458721</v>
      </c>
    </row>
    <row r="354" spans="2:14" x14ac:dyDescent="0.55000000000000004">
      <c r="B354" s="3">
        <v>350</v>
      </c>
      <c r="C354" s="3"/>
      <c r="D354" s="3"/>
      <c r="E354" s="3">
        <f t="shared" si="40"/>
        <v>48851.30857589178</v>
      </c>
      <c r="F354" s="8">
        <f>(Zadání!$C$11*E354)/30.5</f>
        <v>32.033644967797891</v>
      </c>
      <c r="G354" s="8">
        <f t="shared" si="41"/>
        <v>9662.3359160536293</v>
      </c>
      <c r="H354" s="3">
        <f t="shared" si="42"/>
        <v>48883.34222085958</v>
      </c>
      <c r="I354" s="3">
        <f>(H354)*Zadání!$C$10/365</f>
        <v>10.714157199092512</v>
      </c>
      <c r="J354" s="3">
        <f t="shared" si="43"/>
        <v>3231.7204620050043</v>
      </c>
      <c r="K354" s="3">
        <f t="shared" si="44"/>
        <v>48894.056378058674</v>
      </c>
      <c r="L354" s="41">
        <f t="shared" si="45"/>
        <v>48894.056378058674</v>
      </c>
      <c r="M354" s="3">
        <f t="shared" si="46"/>
        <v>12894.056378058634</v>
      </c>
      <c r="N354" s="15">
        <f t="shared" si="47"/>
        <v>64.470281890293165</v>
      </c>
    </row>
    <row r="355" spans="2:14" x14ac:dyDescent="0.55000000000000004">
      <c r="B355" s="3">
        <v>351</v>
      </c>
      <c r="C355" s="3"/>
      <c r="D355" s="3"/>
      <c r="E355" s="3">
        <f t="shared" si="40"/>
        <v>48894.056378058674</v>
      </c>
      <c r="F355" s="8">
        <f>(Zadání!$C$11*E355)/30.5</f>
        <v>32.061676313481094</v>
      </c>
      <c r="G355" s="8">
        <f t="shared" si="41"/>
        <v>9694.3975923671096</v>
      </c>
      <c r="H355" s="3">
        <f t="shared" si="42"/>
        <v>48926.118054372157</v>
      </c>
      <c r="I355" s="3">
        <f>(H355)*Zadání!$C$10/365</f>
        <v>10.723532724245953</v>
      </c>
      <c r="J355" s="3">
        <f t="shared" si="43"/>
        <v>3242.4439947292503</v>
      </c>
      <c r="K355" s="3">
        <f t="shared" si="44"/>
        <v>48936.841587096402</v>
      </c>
      <c r="L355" s="41">
        <f t="shared" si="45"/>
        <v>48936.841587096402</v>
      </c>
      <c r="M355" s="3">
        <f t="shared" si="46"/>
        <v>12936.84158709636</v>
      </c>
      <c r="N355" s="15">
        <f t="shared" si="47"/>
        <v>64.684207935481794</v>
      </c>
    </row>
    <row r="356" spans="2:14" x14ac:dyDescent="0.55000000000000004">
      <c r="B356" s="3">
        <v>352</v>
      </c>
      <c r="C356" s="3"/>
      <c r="D356" s="3"/>
      <c r="E356" s="3">
        <f t="shared" si="40"/>
        <v>48936.841587096402</v>
      </c>
      <c r="F356" s="8">
        <f>(Zadání!$C$11*E356)/30.5</f>
        <v>32.089732188259937</v>
      </c>
      <c r="G356" s="8">
        <f t="shared" si="41"/>
        <v>9726.4873245553699</v>
      </c>
      <c r="H356" s="3">
        <f t="shared" si="42"/>
        <v>48968.93131928466</v>
      </c>
      <c r="I356" s="3">
        <f>(H356)*Zadání!$C$10/365</f>
        <v>10.732916453541844</v>
      </c>
      <c r="J356" s="3">
        <f t="shared" si="43"/>
        <v>3253.1769111827921</v>
      </c>
      <c r="K356" s="3">
        <f t="shared" si="44"/>
        <v>48979.664235738201</v>
      </c>
      <c r="L356" s="41">
        <f t="shared" si="45"/>
        <v>48979.664235738201</v>
      </c>
      <c r="M356" s="3">
        <f t="shared" si="46"/>
        <v>12979.664235738162</v>
      </c>
      <c r="N356" s="15">
        <f t="shared" si="47"/>
        <v>64.898321178690807</v>
      </c>
    </row>
    <row r="357" spans="2:14" x14ac:dyDescent="0.55000000000000004">
      <c r="B357" s="3">
        <v>353</v>
      </c>
      <c r="C357" s="3"/>
      <c r="D357" s="3"/>
      <c r="E357" s="3">
        <f t="shared" si="40"/>
        <v>48979.664235738201</v>
      </c>
      <c r="F357" s="8">
        <f>(Zadání!$C$11*E357)/30.5</f>
        <v>32.117812613598822</v>
      </c>
      <c r="G357" s="8">
        <f t="shared" si="41"/>
        <v>9758.6051371689682</v>
      </c>
      <c r="H357" s="3">
        <f t="shared" si="42"/>
        <v>49011.782048351801</v>
      </c>
      <c r="I357" s="3">
        <f>(H357)*Zadání!$C$10/365</f>
        <v>10.742308394159299</v>
      </c>
      <c r="J357" s="3">
        <f t="shared" si="43"/>
        <v>3263.9192195769515</v>
      </c>
      <c r="K357" s="3">
        <f t="shared" si="44"/>
        <v>49022.524356745962</v>
      </c>
      <c r="L357" s="41">
        <f t="shared" si="45"/>
        <v>49022.524356745962</v>
      </c>
      <c r="M357" s="3">
        <f t="shared" si="46"/>
        <v>13022.52435674592</v>
      </c>
      <c r="N357" s="15">
        <f t="shared" si="47"/>
        <v>65.112621783729594</v>
      </c>
    </row>
    <row r="358" spans="2:14" x14ac:dyDescent="0.55000000000000004">
      <c r="B358" s="3">
        <v>354</v>
      </c>
      <c r="C358" s="3"/>
      <c r="D358" s="3"/>
      <c r="E358" s="3">
        <f t="shared" si="40"/>
        <v>49022.524356745962</v>
      </c>
      <c r="F358" s="8">
        <f>(Zadání!$C$11*E358)/30.5</f>
        <v>32.145917610980959</v>
      </c>
      <c r="G358" s="8">
        <f t="shared" si="41"/>
        <v>9790.7510547799484</v>
      </c>
      <c r="H358" s="3">
        <f t="shared" si="42"/>
        <v>49054.67027435694</v>
      </c>
      <c r="I358" s="3">
        <f>(H358)*Zadání!$C$10/365</f>
        <v>10.751708553283713</v>
      </c>
      <c r="J358" s="3">
        <f t="shared" si="43"/>
        <v>3274.6709281302351</v>
      </c>
      <c r="K358" s="3">
        <f t="shared" si="44"/>
        <v>49065.421982910222</v>
      </c>
      <c r="L358" s="41">
        <f t="shared" si="45"/>
        <v>49065.421982910222</v>
      </c>
      <c r="M358" s="3">
        <f t="shared" si="46"/>
        <v>13065.421982910184</v>
      </c>
      <c r="N358" s="15">
        <f t="shared" si="47"/>
        <v>65.327109914550917</v>
      </c>
    </row>
    <row r="359" spans="2:14" x14ac:dyDescent="0.55000000000000004">
      <c r="B359" s="3">
        <v>355</v>
      </c>
      <c r="C359" s="3"/>
      <c r="D359" s="3"/>
      <c r="E359" s="3">
        <f t="shared" si="40"/>
        <v>49065.421982910222</v>
      </c>
      <c r="F359" s="8">
        <f>(Zadání!$C$11*E359)/30.5</f>
        <v>32.174047201908344</v>
      </c>
      <c r="G359" s="8">
        <f t="shared" si="41"/>
        <v>9822.9251019818566</v>
      </c>
      <c r="H359" s="3">
        <f t="shared" si="42"/>
        <v>49097.59603011213</v>
      </c>
      <c r="I359" s="3">
        <f>(H359)*Zadání!$C$10/365</f>
        <v>10.761116938106769</v>
      </c>
      <c r="J359" s="3">
        <f t="shared" si="43"/>
        <v>3285.4320450683417</v>
      </c>
      <c r="K359" s="3">
        <f t="shared" si="44"/>
        <v>49108.357147050236</v>
      </c>
      <c r="L359" s="41">
        <f t="shared" si="45"/>
        <v>49108.357147050236</v>
      </c>
      <c r="M359" s="3">
        <f t="shared" si="46"/>
        <v>13108.357147050199</v>
      </c>
      <c r="N359" s="15">
        <f t="shared" si="47"/>
        <v>65.541785735250997</v>
      </c>
    </row>
    <row r="360" spans="2:14" x14ac:dyDescent="0.55000000000000004">
      <c r="B360" s="3">
        <v>356</v>
      </c>
      <c r="C360" s="3"/>
      <c r="D360" s="3"/>
      <c r="E360" s="3">
        <f t="shared" si="40"/>
        <v>49108.357147050236</v>
      </c>
      <c r="F360" s="8">
        <f>(Zadání!$C$11*E360)/30.5</f>
        <v>32.202201407901796</v>
      </c>
      <c r="G360" s="8">
        <f t="shared" si="41"/>
        <v>9855.1273033897578</v>
      </c>
      <c r="H360" s="3">
        <f t="shared" si="42"/>
        <v>49140.55934845814</v>
      </c>
      <c r="I360" s="3">
        <f>(H360)*Zadání!$C$10/365</f>
        <v>10.770533555826441</v>
      </c>
      <c r="J360" s="3">
        <f t="shared" si="43"/>
        <v>3296.2025786241684</v>
      </c>
      <c r="K360" s="3">
        <f t="shared" si="44"/>
        <v>49151.329882013968</v>
      </c>
      <c r="L360" s="41">
        <f t="shared" si="45"/>
        <v>49151.329882013968</v>
      </c>
      <c r="M360" s="3">
        <f t="shared" si="46"/>
        <v>13151.329882013926</v>
      </c>
      <c r="N360" s="15">
        <f t="shared" si="47"/>
        <v>65.756649410069627</v>
      </c>
    </row>
    <row r="361" spans="2:14" x14ac:dyDescent="0.55000000000000004">
      <c r="B361" s="3">
        <v>357</v>
      </c>
      <c r="C361" s="3"/>
      <c r="D361" s="3"/>
      <c r="E361" s="3">
        <f t="shared" si="40"/>
        <v>49151.329882013968</v>
      </c>
      <c r="F361" s="8">
        <f>(Zadání!$C$11*E361)/30.5</f>
        <v>32.230380250500964</v>
      </c>
      <c r="G361" s="8">
        <f t="shared" si="41"/>
        <v>9887.357683640259</v>
      </c>
      <c r="H361" s="3">
        <f t="shared" si="42"/>
        <v>49183.560262264466</v>
      </c>
      <c r="I361" s="3">
        <f>(H361)*Zadání!$C$10/365</f>
        <v>10.779958413647007</v>
      </c>
      <c r="J361" s="3">
        <f t="shared" si="43"/>
        <v>3306.9825370378153</v>
      </c>
      <c r="K361" s="3">
        <f t="shared" si="44"/>
        <v>49194.34022067811</v>
      </c>
      <c r="L361" s="41">
        <f t="shared" si="45"/>
        <v>49194.34022067811</v>
      </c>
      <c r="M361" s="3">
        <f t="shared" si="46"/>
        <v>13194.340220678074</v>
      </c>
      <c r="N361" s="15">
        <f t="shared" si="47"/>
        <v>65.971701103390373</v>
      </c>
    </row>
    <row r="362" spans="2:14" x14ac:dyDescent="0.55000000000000004">
      <c r="B362" s="3">
        <v>358</v>
      </c>
      <c r="C362" s="3"/>
      <c r="D362" s="3"/>
      <c r="E362" s="3">
        <f t="shared" si="40"/>
        <v>49194.34022067811</v>
      </c>
      <c r="F362" s="8">
        <f>(Zadání!$C$11*E362)/30.5</f>
        <v>32.258583751264332</v>
      </c>
      <c r="G362" s="8">
        <f t="shared" si="41"/>
        <v>9919.6162673915242</v>
      </c>
      <c r="H362" s="3">
        <f t="shared" si="42"/>
        <v>49226.598804429377</v>
      </c>
      <c r="I362" s="3">
        <f>(H362)*Zadání!$C$10/365</f>
        <v>10.789391518779043</v>
      </c>
      <c r="J362" s="3">
        <f t="shared" si="43"/>
        <v>3317.7719285565945</v>
      </c>
      <c r="K362" s="3">
        <f t="shared" si="44"/>
        <v>49237.388195948159</v>
      </c>
      <c r="L362" s="41">
        <f t="shared" si="45"/>
        <v>49237.388195948159</v>
      </c>
      <c r="M362" s="3">
        <f t="shared" si="46"/>
        <v>13237.388195948119</v>
      </c>
      <c r="N362" s="15">
        <f t="shared" si="47"/>
        <v>66.186940979740598</v>
      </c>
    </row>
    <row r="363" spans="2:14" x14ac:dyDescent="0.55000000000000004">
      <c r="B363" s="3">
        <v>359</v>
      </c>
      <c r="C363" s="3"/>
      <c r="D363" s="3"/>
      <c r="E363" s="3">
        <f t="shared" si="40"/>
        <v>49237.388195948159</v>
      </c>
      <c r="F363" s="8">
        <f>(Zadání!$C$11*E363)/30.5</f>
        <v>32.286811931769286</v>
      </c>
      <c r="G363" s="8">
        <f t="shared" si="41"/>
        <v>9951.9030793232942</v>
      </c>
      <c r="H363" s="3">
        <f t="shared" si="42"/>
        <v>49269.67500787993</v>
      </c>
      <c r="I363" s="3">
        <f>(H363)*Zadání!$C$10/365</f>
        <v>10.798832878439438</v>
      </c>
      <c r="J363" s="3">
        <f t="shared" si="43"/>
        <v>3328.570761435034</v>
      </c>
      <c r="K363" s="3">
        <f t="shared" si="44"/>
        <v>49280.473840758372</v>
      </c>
      <c r="L363" s="41">
        <f t="shared" si="45"/>
        <v>49280.473840758372</v>
      </c>
      <c r="M363" s="3">
        <f t="shared" si="46"/>
        <v>13280.473840758328</v>
      </c>
      <c r="N363" s="15">
        <f t="shared" si="47"/>
        <v>66.402369203791636</v>
      </c>
    </row>
    <row r="364" spans="2:14" x14ac:dyDescent="0.55000000000000004">
      <c r="B364" s="3">
        <v>360</v>
      </c>
      <c r="C364" s="3"/>
      <c r="D364" s="3"/>
      <c r="E364" s="3">
        <f t="shared" si="40"/>
        <v>49280.473840758372</v>
      </c>
      <c r="F364" s="8">
        <f>(Zadání!$C$11*E364)/30.5</f>
        <v>32.315064813612047</v>
      </c>
      <c r="G364" s="8">
        <f t="shared" si="41"/>
        <v>9984.2181441369066</v>
      </c>
      <c r="H364" s="3">
        <f t="shared" si="42"/>
        <v>49312.788905571986</v>
      </c>
      <c r="I364" s="3">
        <f>(H364)*Zadání!$C$10/365</f>
        <v>10.808282499851394</v>
      </c>
      <c r="J364" s="3">
        <f t="shared" si="43"/>
        <v>3339.3790439348854</v>
      </c>
      <c r="K364" s="3">
        <f t="shared" si="44"/>
        <v>49323.597188071835</v>
      </c>
      <c r="L364" s="41">
        <f t="shared" si="45"/>
        <v>49323.597188071835</v>
      </c>
      <c r="M364" s="3">
        <f t="shared" si="46"/>
        <v>13323.597188071792</v>
      </c>
      <c r="N364" s="15">
        <f t="shared" si="47"/>
        <v>66.617985940358963</v>
      </c>
    </row>
    <row r="365" spans="2:14" x14ac:dyDescent="0.55000000000000004">
      <c r="B365" s="3">
        <v>361</v>
      </c>
      <c r="C365" s="3"/>
      <c r="D365" s="3"/>
      <c r="E365" s="3">
        <f t="shared" si="40"/>
        <v>49323.597188071835</v>
      </c>
      <c r="F365" s="8">
        <f>(Zadání!$C$11*E365)/30.5</f>
        <v>32.343342418407758</v>
      </c>
      <c r="G365" s="8">
        <f t="shared" si="41"/>
        <v>10016.561486555314</v>
      </c>
      <c r="H365" s="3">
        <f t="shared" si="42"/>
        <v>49355.940530490247</v>
      </c>
      <c r="I365" s="3">
        <f>(H365)*Zadání!$C$10/365</f>
        <v>10.817740390244438</v>
      </c>
      <c r="J365" s="3">
        <f t="shared" si="43"/>
        <v>3350.19678432513</v>
      </c>
      <c r="K365" s="3">
        <f t="shared" si="44"/>
        <v>49366.758270880491</v>
      </c>
      <c r="L365" s="41">
        <f t="shared" si="45"/>
        <v>49366.758270880491</v>
      </c>
      <c r="M365" s="3">
        <f t="shared" si="46"/>
        <v>13366.758270880444</v>
      </c>
      <c r="N365" s="15">
        <f t="shared" si="47"/>
        <v>66.833791354402223</v>
      </c>
    </row>
    <row r="366" spans="2:14" x14ac:dyDescent="0.55000000000000004">
      <c r="B366" s="3">
        <v>362</v>
      </c>
      <c r="C366" s="3"/>
      <c r="D366" s="3"/>
      <c r="E366" s="3">
        <f t="shared" si="40"/>
        <v>49366.758270880491</v>
      </c>
      <c r="F366" s="8">
        <f>(Zadání!$C$11*E366)/30.5</f>
        <v>32.371644767790485</v>
      </c>
      <c r="G366" s="8">
        <f t="shared" si="41"/>
        <v>10048.933131323105</v>
      </c>
      <c r="H366" s="3">
        <f t="shared" si="42"/>
        <v>49399.129915648278</v>
      </c>
      <c r="I366" s="3">
        <f>(H366)*Zadání!$C$10/365</f>
        <v>10.827206556854417</v>
      </c>
      <c r="J366" s="3">
        <f t="shared" si="43"/>
        <v>3361.0239908819844</v>
      </c>
      <c r="K366" s="3">
        <f t="shared" si="44"/>
        <v>49409.957122205131</v>
      </c>
      <c r="L366" s="41">
        <f t="shared" si="45"/>
        <v>49409.957122205131</v>
      </c>
      <c r="M366" s="3">
        <f t="shared" si="46"/>
        <v>13409.957122205089</v>
      </c>
      <c r="N366" s="15">
        <f t="shared" si="47"/>
        <v>67.049785611025442</v>
      </c>
    </row>
    <row r="367" spans="2:14" x14ac:dyDescent="0.55000000000000004">
      <c r="B367" s="3">
        <v>363</v>
      </c>
      <c r="C367" s="3"/>
      <c r="D367" s="3"/>
      <c r="E367" s="3">
        <f t="shared" si="40"/>
        <v>49409.957122205131</v>
      </c>
      <c r="F367" s="8">
        <f>(Zadání!$C$11*E367)/30.5</f>
        <v>32.399971883413201</v>
      </c>
      <c r="G367" s="8">
        <f t="shared" si="41"/>
        <v>10081.333103206518</v>
      </c>
      <c r="H367" s="3">
        <f t="shared" si="42"/>
        <v>49442.357094088547</v>
      </c>
      <c r="I367" s="3">
        <f>(H367)*Zadání!$C$10/365</f>
        <v>10.836681006923518</v>
      </c>
      <c r="J367" s="3">
        <f t="shared" si="43"/>
        <v>3371.8606718889077</v>
      </c>
      <c r="K367" s="3">
        <f t="shared" si="44"/>
        <v>49453.193775095468</v>
      </c>
      <c r="L367" s="41">
        <f t="shared" si="45"/>
        <v>49453.193775095468</v>
      </c>
      <c r="M367" s="3">
        <f t="shared" si="46"/>
        <v>13453.193775095426</v>
      </c>
      <c r="N367" s="15">
        <f t="shared" si="47"/>
        <v>67.265968875477128</v>
      </c>
    </row>
    <row r="368" spans="2:14" x14ac:dyDescent="0.55000000000000004">
      <c r="B368" s="3">
        <v>364</v>
      </c>
      <c r="C368" s="3"/>
      <c r="D368" s="3"/>
      <c r="E368" s="3">
        <f t="shared" si="40"/>
        <v>49453.193775095468</v>
      </c>
      <c r="F368" s="8">
        <f>(Zadání!$C$11*E368)/30.5</f>
        <v>32.42832378694785</v>
      </c>
      <c r="G368" s="8">
        <f t="shared" si="41"/>
        <v>10113.761426993466</v>
      </c>
      <c r="H368" s="3">
        <f t="shared" si="42"/>
        <v>49485.622098882413</v>
      </c>
      <c r="I368" s="3">
        <f>(H368)*Zadání!$C$10/365</f>
        <v>10.846163747700254</v>
      </c>
      <c r="J368" s="3">
        <f t="shared" si="43"/>
        <v>3382.706835636608</v>
      </c>
      <c r="K368" s="3">
        <f t="shared" si="44"/>
        <v>49496.468262630115</v>
      </c>
      <c r="L368" s="41">
        <f t="shared" si="45"/>
        <v>49496.468262630115</v>
      </c>
      <c r="M368" s="3">
        <f t="shared" si="46"/>
        <v>13496.468262630075</v>
      </c>
      <c r="N368" s="15">
        <f t="shared" si="47"/>
        <v>67.482341313150371</v>
      </c>
    </row>
    <row r="369" spans="2:14" x14ac:dyDescent="0.55000000000000004">
      <c r="B369" s="3">
        <v>365</v>
      </c>
      <c r="C369" s="3"/>
      <c r="D369" s="3"/>
      <c r="E369" s="3">
        <f t="shared" si="40"/>
        <v>49496.468262630115</v>
      </c>
      <c r="F369" s="8">
        <f>(Zadání!$C$11*E369)/30.5</f>
        <v>32.456700500085326</v>
      </c>
      <c r="G369" s="8">
        <f t="shared" si="41"/>
        <v>10146.21812749355</v>
      </c>
      <c r="H369" s="3">
        <f t="shared" si="42"/>
        <v>49528.924963130201</v>
      </c>
      <c r="I369" s="3">
        <f>(H369)*Zadání!$C$10/365</f>
        <v>10.855654786439496</v>
      </c>
      <c r="J369" s="3">
        <f t="shared" si="43"/>
        <v>3393.5624904230476</v>
      </c>
      <c r="K369" s="3">
        <f t="shared" si="44"/>
        <v>49539.780617916644</v>
      </c>
      <c r="L369" s="41">
        <f t="shared" si="45"/>
        <v>49539.780617916644</v>
      </c>
      <c r="M369" s="3">
        <f t="shared" si="46"/>
        <v>13539.780617916598</v>
      </c>
      <c r="N369" s="15">
        <f t="shared" si="47"/>
        <v>67.698903089582984</v>
      </c>
    </row>
  </sheetData>
  <sheetProtection selectLockedCells="1" selectUn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Zadání</vt:lpstr>
      <vt:lpstr>Graf_6 měsíců</vt:lpstr>
      <vt:lpstr>Graf_12 měsíců</vt:lpstr>
      <vt:lpstr>Graf_24 měsíců</vt:lpstr>
      <vt:lpstr>Graf_36 měsíců</vt:lpstr>
      <vt:lpstr>Graf_48 měsíců</vt:lpstr>
      <vt:lpstr>Graf_60 měsíců</vt:lpstr>
      <vt:lpstr>V-měs</vt:lpstr>
      <vt:lpstr>V-den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uživatel</dc:creator>
  <cp:keywords/>
  <dc:description/>
  <cp:lastModifiedBy>Daniela Stoszková</cp:lastModifiedBy>
  <cp:revision/>
  <dcterms:created xsi:type="dcterms:W3CDTF">2021-09-28T16:39:48Z</dcterms:created>
  <dcterms:modified xsi:type="dcterms:W3CDTF">2023-02-06T13:34:51Z</dcterms:modified>
  <cp:category/>
  <cp:contentStatus/>
</cp:coreProperties>
</file>